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wat.p\Desktop\"/>
    </mc:Choice>
  </mc:AlternateContent>
  <xr:revisionPtr revIDLastSave="0" documentId="13_ncr:1_{CB13CB45-3539-4144-8CE2-1CFE7FA3C0D8}" xr6:coauthVersionLast="44" xr6:coauthVersionMax="44" xr10:uidLastSave="{00000000-0000-0000-0000-000000000000}"/>
  <bookViews>
    <workbookView xWindow="-120" yWindow="-120" windowWidth="20730" windowHeight="11160" activeTab="2" xr2:uid="{00000000-000D-0000-FFFF-FFFF00000000}"/>
  </bookViews>
  <sheets>
    <sheet name="1.ตัวชี้วัด" sheetId="2" r:id="rId1"/>
    <sheet name="2.POP UC" sheetId="6" r:id="rId2"/>
    <sheet name="3.รายการจัดสรร" sheetId="11" r:id="rId3"/>
  </sheets>
  <externalReferences>
    <externalReference r:id="rId4"/>
    <externalReference r:id="rId5"/>
    <externalReference r:id="rId6"/>
  </externalReferences>
  <definedNames>
    <definedName name="_xlnm._FilterDatabase" localSheetId="1" hidden="1">'2.POP UC'!$A$1:$D$110</definedName>
    <definedName name="_xlnm._FilterDatabase" localSheetId="2" hidden="1">'3.รายการจัดสรร'!$A$4:$AI$117</definedName>
    <definedName name="_xlnm._FilterDatabase">#REF!</definedName>
    <definedName name="BathP1">#REF!</definedName>
    <definedName name="EXPORT_QOF2559_201509_2">#REF!</definedName>
    <definedName name="hmain_CUP">#REF!</definedName>
    <definedName name="KPI">'[1]KPI NHSO'!$A$1:$A$84</definedName>
    <definedName name="Query_ASU_รพสต_รายเขต">#REF!</definedName>
    <definedName name="region">[2]test!$L$197:$L$209</definedName>
    <definedName name="ul_NAMECODE2">[3]รายชื่อ!$A$2:$A$24</definedName>
    <definedName name="workload">#REF!</definedName>
    <definedName name="เขต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116" i="11" l="1"/>
  <c r="AH116" i="11" l="1"/>
  <c r="AH117" i="11" s="1"/>
  <c r="AG116" i="11"/>
  <c r="AG117" i="11" s="1"/>
  <c r="AF116" i="11"/>
  <c r="AF117" i="11" s="1"/>
  <c r="AD2" i="11"/>
  <c r="AA2" i="11"/>
  <c r="Z10" i="11"/>
  <c r="AA10" i="11" s="1"/>
  <c r="Z11" i="11"/>
  <c r="AA11" i="11" s="1"/>
  <c r="Z12" i="11"/>
  <c r="AA12" i="11" s="1"/>
  <c r="Z13" i="11"/>
  <c r="AA13" i="11" s="1"/>
  <c r="Z14" i="11"/>
  <c r="AA14" i="11" s="1"/>
  <c r="Z15" i="11"/>
  <c r="AA15" i="11" s="1"/>
  <c r="Z16" i="11"/>
  <c r="AA16" i="11" s="1"/>
  <c r="Z17" i="11"/>
  <c r="AA17" i="11" s="1"/>
  <c r="Z18" i="11"/>
  <c r="AA18" i="11" s="1"/>
  <c r="Z19" i="11"/>
  <c r="AA19" i="11" s="1"/>
  <c r="Z20" i="11"/>
  <c r="AA20" i="11" s="1"/>
  <c r="Z21" i="11"/>
  <c r="AA21" i="11" s="1"/>
  <c r="Z22" i="11"/>
  <c r="AA22" i="11" s="1"/>
  <c r="Z23" i="11"/>
  <c r="AA23" i="11" s="1"/>
  <c r="Z24" i="11"/>
  <c r="AA24" i="11" s="1"/>
  <c r="Z25" i="11"/>
  <c r="AA25" i="11" s="1"/>
  <c r="Z26" i="11"/>
  <c r="AA26" i="11" s="1"/>
  <c r="Z27" i="11"/>
  <c r="AA27" i="11" s="1"/>
  <c r="Z28" i="11"/>
  <c r="AA28" i="11" s="1"/>
  <c r="Z29" i="11"/>
  <c r="AA29" i="11" s="1"/>
  <c r="Z30" i="11"/>
  <c r="AA30" i="11" s="1"/>
  <c r="Z31" i="11"/>
  <c r="AA31" i="11" s="1"/>
  <c r="Z32" i="11"/>
  <c r="AA32" i="11" s="1"/>
  <c r="Z33" i="11"/>
  <c r="AA33" i="11" s="1"/>
  <c r="Z34" i="11"/>
  <c r="AA34" i="11" s="1"/>
  <c r="Z35" i="11"/>
  <c r="AA35" i="11" s="1"/>
  <c r="Z36" i="11"/>
  <c r="AA36" i="11" s="1"/>
  <c r="Z37" i="11"/>
  <c r="AA37" i="11" s="1"/>
  <c r="Z38" i="11"/>
  <c r="AA38" i="11" s="1"/>
  <c r="Z39" i="11"/>
  <c r="AA39" i="11" s="1"/>
  <c r="Z40" i="11"/>
  <c r="AA40" i="11" s="1"/>
  <c r="Z41" i="11"/>
  <c r="AA41" i="11" s="1"/>
  <c r="Z42" i="11"/>
  <c r="AA42" i="11" s="1"/>
  <c r="Z43" i="11"/>
  <c r="AA43" i="11" s="1"/>
  <c r="Z44" i="11"/>
  <c r="AA44" i="11" s="1"/>
  <c r="Z45" i="11"/>
  <c r="AA45" i="11" s="1"/>
  <c r="Z46" i="11"/>
  <c r="AA46" i="11" s="1"/>
  <c r="Z47" i="11"/>
  <c r="AA47" i="11" s="1"/>
  <c r="Z48" i="11"/>
  <c r="AA48" i="11" s="1"/>
  <c r="Z49" i="11"/>
  <c r="AA49" i="11" s="1"/>
  <c r="Z50" i="11"/>
  <c r="AA50" i="11" s="1"/>
  <c r="Z51" i="11"/>
  <c r="AA51" i="11" s="1"/>
  <c r="Z52" i="11"/>
  <c r="AA52" i="11" s="1"/>
  <c r="Z53" i="11"/>
  <c r="AA53" i="11" s="1"/>
  <c r="Z54" i="11"/>
  <c r="AA54" i="11" s="1"/>
  <c r="Z55" i="11"/>
  <c r="AA55" i="11" s="1"/>
  <c r="Z56" i="11"/>
  <c r="AA56" i="11" s="1"/>
  <c r="Z57" i="11"/>
  <c r="AA57" i="11" s="1"/>
  <c r="Z58" i="11"/>
  <c r="AA58" i="11" s="1"/>
  <c r="Z59" i="11"/>
  <c r="AA59" i="11" s="1"/>
  <c r="Z60" i="11"/>
  <c r="AA60" i="11" s="1"/>
  <c r="Z61" i="11"/>
  <c r="AA61" i="11" s="1"/>
  <c r="Z62" i="11"/>
  <c r="AA62" i="11" s="1"/>
  <c r="Z63" i="11"/>
  <c r="AA63" i="11" s="1"/>
  <c r="Z64" i="11"/>
  <c r="AA64" i="11" s="1"/>
  <c r="Z65" i="11"/>
  <c r="AA65" i="11" s="1"/>
  <c r="Z66" i="11"/>
  <c r="AA66" i="11" s="1"/>
  <c r="Z67" i="11"/>
  <c r="AA67" i="11" s="1"/>
  <c r="Z68" i="11"/>
  <c r="AA68" i="11" s="1"/>
  <c r="Z69" i="11"/>
  <c r="AA69" i="11" s="1"/>
  <c r="Z70" i="11"/>
  <c r="AA70" i="11" s="1"/>
  <c r="Z71" i="11"/>
  <c r="AA71" i="11" s="1"/>
  <c r="Z72" i="11"/>
  <c r="AA72" i="11" s="1"/>
  <c r="Z73" i="11"/>
  <c r="AA73" i="11" s="1"/>
  <c r="Z74" i="11"/>
  <c r="AA74" i="11" s="1"/>
  <c r="Z75" i="11"/>
  <c r="AA75" i="11" s="1"/>
  <c r="Z76" i="11"/>
  <c r="AA76" i="11" s="1"/>
  <c r="Z77" i="11"/>
  <c r="AA77" i="11" s="1"/>
  <c r="Z78" i="11"/>
  <c r="AA78" i="11" s="1"/>
  <c r="Z79" i="11"/>
  <c r="AA79" i="11" s="1"/>
  <c r="Z80" i="11"/>
  <c r="AA80" i="11" s="1"/>
  <c r="Z81" i="11"/>
  <c r="AA81" i="11" s="1"/>
  <c r="Z82" i="11"/>
  <c r="AA82" i="11" s="1"/>
  <c r="Z83" i="11"/>
  <c r="AA83" i="11" s="1"/>
  <c r="Z84" i="11"/>
  <c r="AA84" i="11" s="1"/>
  <c r="Z85" i="11"/>
  <c r="AA85" i="11" s="1"/>
  <c r="Z86" i="11"/>
  <c r="AA86" i="11" s="1"/>
  <c r="Z87" i="11"/>
  <c r="AA87" i="11" s="1"/>
  <c r="Z88" i="11"/>
  <c r="AA88" i="11" s="1"/>
  <c r="Z89" i="11"/>
  <c r="AA89" i="11" s="1"/>
  <c r="Z90" i="11"/>
  <c r="AA90" i="11" s="1"/>
  <c r="Z91" i="11"/>
  <c r="AA91" i="11" s="1"/>
  <c r="Z92" i="11"/>
  <c r="AA92" i="11" s="1"/>
  <c r="Z93" i="11"/>
  <c r="AA93" i="11" s="1"/>
  <c r="Z94" i="11"/>
  <c r="AA94" i="11" s="1"/>
  <c r="Z95" i="11"/>
  <c r="AA95" i="11" s="1"/>
  <c r="Z96" i="11"/>
  <c r="AA96" i="11" s="1"/>
  <c r="Z97" i="11"/>
  <c r="AA97" i="11" s="1"/>
  <c r="Z98" i="11"/>
  <c r="AA98" i="11" s="1"/>
  <c r="Z99" i="11"/>
  <c r="AA99" i="11" s="1"/>
  <c r="Z100" i="11"/>
  <c r="AA100" i="11" s="1"/>
  <c r="Z101" i="11"/>
  <c r="AA101" i="11" s="1"/>
  <c r="Z102" i="11"/>
  <c r="AA102" i="11" s="1"/>
  <c r="Z103" i="11"/>
  <c r="AA103" i="11" s="1"/>
  <c r="Z104" i="11"/>
  <c r="AA104" i="11" s="1"/>
  <c r="Z105" i="11"/>
  <c r="AA105" i="11" s="1"/>
  <c r="Z106" i="11"/>
  <c r="AA106" i="11" s="1"/>
  <c r="Z107" i="11"/>
  <c r="AA107" i="11" s="1"/>
  <c r="Z108" i="11"/>
  <c r="AA108" i="11" s="1"/>
  <c r="Z109" i="11"/>
  <c r="AA109" i="11" s="1"/>
  <c r="Z110" i="11"/>
  <c r="AA110" i="11" s="1"/>
  <c r="Z111" i="11"/>
  <c r="AA111" i="11" s="1"/>
  <c r="Z112" i="11"/>
  <c r="AA112" i="11" s="1"/>
  <c r="Z113" i="11"/>
  <c r="AA113" i="11" s="1"/>
  <c r="Z114" i="11"/>
  <c r="AA114" i="11" s="1"/>
  <c r="Z115" i="11"/>
  <c r="AA115" i="11" s="1"/>
  <c r="Z9" i="11"/>
  <c r="AA9" i="11" s="1"/>
  <c r="Y116" i="11"/>
  <c r="Z116" i="11" s="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V99" i="11"/>
  <c r="V100" i="11"/>
  <c r="V101" i="11"/>
  <c r="V102" i="11"/>
  <c r="V103" i="11"/>
  <c r="V104" i="11"/>
  <c r="V105" i="11"/>
  <c r="V106" i="11"/>
  <c r="V107" i="11"/>
  <c r="V108" i="11"/>
  <c r="V109" i="11"/>
  <c r="V110" i="11"/>
  <c r="V111" i="11"/>
  <c r="V112" i="11"/>
  <c r="V113" i="11"/>
  <c r="V114" i="11"/>
  <c r="V115" i="11"/>
  <c r="V116" i="11"/>
  <c r="W116" i="11"/>
  <c r="V117" i="11"/>
  <c r="W117" i="11"/>
  <c r="V9" i="11"/>
  <c r="X116" i="11"/>
  <c r="T115" i="11"/>
  <c r="W115" i="11" s="1"/>
  <c r="AB115" i="11" s="1"/>
  <c r="AC115" i="11" s="1"/>
  <c r="AD115" i="11" s="1"/>
  <c r="T114" i="11"/>
  <c r="W114" i="11" s="1"/>
  <c r="AB114" i="11" s="1"/>
  <c r="AC114" i="11" s="1"/>
  <c r="AD114" i="11" s="1"/>
  <c r="T113" i="11"/>
  <c r="W113" i="11" s="1"/>
  <c r="AB113" i="11" s="1"/>
  <c r="AC113" i="11" s="1"/>
  <c r="AD113" i="11" s="1"/>
  <c r="T112" i="11"/>
  <c r="W112" i="11" s="1"/>
  <c r="AB112" i="11" s="1"/>
  <c r="AC112" i="11" s="1"/>
  <c r="AD112" i="11" s="1"/>
  <c r="T111" i="11"/>
  <c r="W111" i="11" s="1"/>
  <c r="AB111" i="11" s="1"/>
  <c r="AC111" i="11" s="1"/>
  <c r="AD111" i="11" s="1"/>
  <c r="T110" i="11"/>
  <c r="W110" i="11" s="1"/>
  <c r="AB110" i="11" s="1"/>
  <c r="AC110" i="11" s="1"/>
  <c r="AD110" i="11" s="1"/>
  <c r="T109" i="11"/>
  <c r="W109" i="11" s="1"/>
  <c r="AB109" i="11" s="1"/>
  <c r="AC109" i="11" s="1"/>
  <c r="AD109" i="11" s="1"/>
  <c r="T108" i="11"/>
  <c r="W108" i="11" s="1"/>
  <c r="AB108" i="11" s="1"/>
  <c r="AC108" i="11" s="1"/>
  <c r="AD108" i="11" s="1"/>
  <c r="T107" i="11"/>
  <c r="W107" i="11" s="1"/>
  <c r="AB107" i="11" s="1"/>
  <c r="AC107" i="11" s="1"/>
  <c r="AD107" i="11" s="1"/>
  <c r="T106" i="11"/>
  <c r="W106" i="11" s="1"/>
  <c r="AB106" i="11" s="1"/>
  <c r="AC106" i="11" s="1"/>
  <c r="AD106" i="11" s="1"/>
  <c r="T105" i="11"/>
  <c r="W105" i="11" s="1"/>
  <c r="AB105" i="11" s="1"/>
  <c r="AC105" i="11" s="1"/>
  <c r="AD105" i="11" s="1"/>
  <c r="T104" i="11"/>
  <c r="W104" i="11" s="1"/>
  <c r="AB104" i="11" s="1"/>
  <c r="AC104" i="11" s="1"/>
  <c r="AD104" i="11" s="1"/>
  <c r="T103" i="11"/>
  <c r="W103" i="11" s="1"/>
  <c r="AB103" i="11" s="1"/>
  <c r="AC103" i="11" s="1"/>
  <c r="AD103" i="11" s="1"/>
  <c r="T102" i="11"/>
  <c r="W102" i="11" s="1"/>
  <c r="AB102" i="11" s="1"/>
  <c r="AC102" i="11" s="1"/>
  <c r="AD102" i="11" s="1"/>
  <c r="T101" i="11"/>
  <c r="W101" i="11" s="1"/>
  <c r="AB101" i="11" s="1"/>
  <c r="AC101" i="11" s="1"/>
  <c r="AD101" i="11" s="1"/>
  <c r="T100" i="11"/>
  <c r="W100" i="11" s="1"/>
  <c r="AB100" i="11" s="1"/>
  <c r="AC100" i="11" s="1"/>
  <c r="AD100" i="11" s="1"/>
  <c r="T99" i="11"/>
  <c r="W99" i="11" s="1"/>
  <c r="AB99" i="11" s="1"/>
  <c r="AC99" i="11" s="1"/>
  <c r="AD99" i="11" s="1"/>
  <c r="T98" i="11"/>
  <c r="W98" i="11" s="1"/>
  <c r="AB98" i="11" s="1"/>
  <c r="AC98" i="11" s="1"/>
  <c r="AD98" i="11" s="1"/>
  <c r="T97" i="11"/>
  <c r="W97" i="11" s="1"/>
  <c r="AB97" i="11" s="1"/>
  <c r="AC97" i="11" s="1"/>
  <c r="AD97" i="11" s="1"/>
  <c r="T96" i="11"/>
  <c r="W96" i="11" s="1"/>
  <c r="AB96" i="11" s="1"/>
  <c r="AC96" i="11" s="1"/>
  <c r="AD96" i="11" s="1"/>
  <c r="T95" i="11"/>
  <c r="W95" i="11" s="1"/>
  <c r="AB95" i="11" s="1"/>
  <c r="AC95" i="11" s="1"/>
  <c r="AD95" i="11" s="1"/>
  <c r="T94" i="11"/>
  <c r="W94" i="11" s="1"/>
  <c r="AB94" i="11" s="1"/>
  <c r="AC94" i="11" s="1"/>
  <c r="AD94" i="11" s="1"/>
  <c r="T93" i="11"/>
  <c r="W93" i="11" s="1"/>
  <c r="AB93" i="11" s="1"/>
  <c r="AC93" i="11" s="1"/>
  <c r="AD93" i="11" s="1"/>
  <c r="T92" i="11"/>
  <c r="W92" i="11" s="1"/>
  <c r="AB92" i="11" s="1"/>
  <c r="AC92" i="11" s="1"/>
  <c r="AD92" i="11" s="1"/>
  <c r="T91" i="11"/>
  <c r="W91" i="11" s="1"/>
  <c r="AB91" i="11" s="1"/>
  <c r="AC91" i="11" s="1"/>
  <c r="AD91" i="11" s="1"/>
  <c r="T90" i="11"/>
  <c r="W90" i="11" s="1"/>
  <c r="AB90" i="11" s="1"/>
  <c r="AC90" i="11" s="1"/>
  <c r="AD90" i="11" s="1"/>
  <c r="T89" i="11"/>
  <c r="W89" i="11" s="1"/>
  <c r="AB89" i="11" s="1"/>
  <c r="AC89" i="11" s="1"/>
  <c r="AD89" i="11" s="1"/>
  <c r="T88" i="11"/>
  <c r="W88" i="11" s="1"/>
  <c r="AB88" i="11" s="1"/>
  <c r="AC88" i="11" s="1"/>
  <c r="AD88" i="11" s="1"/>
  <c r="T87" i="11"/>
  <c r="W87" i="11" s="1"/>
  <c r="AB87" i="11" s="1"/>
  <c r="AC87" i="11" s="1"/>
  <c r="AD87" i="11" s="1"/>
  <c r="T86" i="11"/>
  <c r="W86" i="11" s="1"/>
  <c r="AB86" i="11" s="1"/>
  <c r="AC86" i="11" s="1"/>
  <c r="AD86" i="11" s="1"/>
  <c r="T85" i="11"/>
  <c r="W85" i="11" s="1"/>
  <c r="AB85" i="11" s="1"/>
  <c r="AC85" i="11" s="1"/>
  <c r="AD85" i="11" s="1"/>
  <c r="T84" i="11"/>
  <c r="W84" i="11" s="1"/>
  <c r="AB84" i="11" s="1"/>
  <c r="AC84" i="11" s="1"/>
  <c r="AD84" i="11" s="1"/>
  <c r="T83" i="11"/>
  <c r="W83" i="11" s="1"/>
  <c r="AB83" i="11" s="1"/>
  <c r="AC83" i="11" s="1"/>
  <c r="AD83" i="11" s="1"/>
  <c r="T82" i="11"/>
  <c r="W82" i="11" s="1"/>
  <c r="AB82" i="11" s="1"/>
  <c r="AC82" i="11" s="1"/>
  <c r="AD82" i="11" s="1"/>
  <c r="T81" i="11"/>
  <c r="W81" i="11" s="1"/>
  <c r="AB81" i="11" s="1"/>
  <c r="AC81" i="11" s="1"/>
  <c r="AD81" i="11" s="1"/>
  <c r="T80" i="11"/>
  <c r="W80" i="11" s="1"/>
  <c r="AB80" i="11" s="1"/>
  <c r="AC80" i="11" s="1"/>
  <c r="AD80" i="11" s="1"/>
  <c r="T79" i="11"/>
  <c r="W79" i="11" s="1"/>
  <c r="AB79" i="11" s="1"/>
  <c r="AC79" i="11" s="1"/>
  <c r="AD79" i="11" s="1"/>
  <c r="T78" i="11"/>
  <c r="W78" i="11" s="1"/>
  <c r="AB78" i="11" s="1"/>
  <c r="AC78" i="11" s="1"/>
  <c r="AD78" i="11" s="1"/>
  <c r="T77" i="11"/>
  <c r="W77" i="11" s="1"/>
  <c r="AB77" i="11" s="1"/>
  <c r="AC77" i="11" s="1"/>
  <c r="AD77" i="11" s="1"/>
  <c r="T76" i="11"/>
  <c r="W76" i="11" s="1"/>
  <c r="AB76" i="11" s="1"/>
  <c r="AC76" i="11" s="1"/>
  <c r="AD76" i="11" s="1"/>
  <c r="T75" i="11"/>
  <c r="W75" i="11" s="1"/>
  <c r="AB75" i="11" s="1"/>
  <c r="AC75" i="11" s="1"/>
  <c r="AD75" i="11" s="1"/>
  <c r="T74" i="11"/>
  <c r="W74" i="11" s="1"/>
  <c r="AB74" i="11" s="1"/>
  <c r="AC74" i="11" s="1"/>
  <c r="AD74" i="11" s="1"/>
  <c r="T73" i="11"/>
  <c r="W73" i="11" s="1"/>
  <c r="AB73" i="11" s="1"/>
  <c r="AC73" i="11" s="1"/>
  <c r="AD73" i="11" s="1"/>
  <c r="T72" i="11"/>
  <c r="W72" i="11" s="1"/>
  <c r="AB72" i="11" s="1"/>
  <c r="AC72" i="11" s="1"/>
  <c r="AD72" i="11" s="1"/>
  <c r="T71" i="11"/>
  <c r="W71" i="11" s="1"/>
  <c r="AB71" i="11" s="1"/>
  <c r="AC71" i="11" s="1"/>
  <c r="AD71" i="11" s="1"/>
  <c r="T70" i="11"/>
  <c r="W70" i="11" s="1"/>
  <c r="AB70" i="11" s="1"/>
  <c r="AC70" i="11" s="1"/>
  <c r="AD70" i="11" s="1"/>
  <c r="T69" i="11"/>
  <c r="W69" i="11" s="1"/>
  <c r="AB69" i="11" s="1"/>
  <c r="AC69" i="11" s="1"/>
  <c r="AD69" i="11" s="1"/>
  <c r="T68" i="11"/>
  <c r="W68" i="11" s="1"/>
  <c r="AB68" i="11" s="1"/>
  <c r="AC68" i="11" s="1"/>
  <c r="AD68" i="11" s="1"/>
  <c r="T67" i="11"/>
  <c r="W67" i="11" s="1"/>
  <c r="AB67" i="11" s="1"/>
  <c r="AC67" i="11" s="1"/>
  <c r="AD67" i="11" s="1"/>
  <c r="T66" i="11"/>
  <c r="W66" i="11" s="1"/>
  <c r="AB66" i="11" s="1"/>
  <c r="AC66" i="11" s="1"/>
  <c r="AD66" i="11" s="1"/>
  <c r="T65" i="11"/>
  <c r="W65" i="11" s="1"/>
  <c r="AB65" i="11" s="1"/>
  <c r="AC65" i="11" s="1"/>
  <c r="AD65" i="11" s="1"/>
  <c r="T64" i="11"/>
  <c r="W64" i="11" s="1"/>
  <c r="AB64" i="11" s="1"/>
  <c r="AC64" i="11" s="1"/>
  <c r="AD64" i="11" s="1"/>
  <c r="T63" i="11"/>
  <c r="W63" i="11" s="1"/>
  <c r="AB63" i="11" s="1"/>
  <c r="AC63" i="11" s="1"/>
  <c r="AD63" i="11" s="1"/>
  <c r="T62" i="11"/>
  <c r="W62" i="11" s="1"/>
  <c r="AB62" i="11" s="1"/>
  <c r="AC62" i="11" s="1"/>
  <c r="AD62" i="11" s="1"/>
  <c r="T61" i="11"/>
  <c r="W61" i="11" s="1"/>
  <c r="AB61" i="11" s="1"/>
  <c r="AC61" i="11" s="1"/>
  <c r="AD61" i="11" s="1"/>
  <c r="T60" i="11"/>
  <c r="W60" i="11" s="1"/>
  <c r="AB60" i="11" s="1"/>
  <c r="AC60" i="11" s="1"/>
  <c r="AD60" i="11" s="1"/>
  <c r="T59" i="11"/>
  <c r="W59" i="11" s="1"/>
  <c r="AB59" i="11" s="1"/>
  <c r="AC59" i="11" s="1"/>
  <c r="AD59" i="11" s="1"/>
  <c r="T58" i="11"/>
  <c r="W58" i="11" s="1"/>
  <c r="AB58" i="11" s="1"/>
  <c r="AC58" i="11" s="1"/>
  <c r="AD58" i="11" s="1"/>
  <c r="T57" i="11"/>
  <c r="W57" i="11" s="1"/>
  <c r="AB57" i="11" s="1"/>
  <c r="AC57" i="11" s="1"/>
  <c r="AD57" i="11" s="1"/>
  <c r="T56" i="11"/>
  <c r="W56" i="11" s="1"/>
  <c r="AB56" i="11" s="1"/>
  <c r="AC56" i="11" s="1"/>
  <c r="AD56" i="11" s="1"/>
  <c r="T55" i="11"/>
  <c r="W55" i="11" s="1"/>
  <c r="AB55" i="11" s="1"/>
  <c r="AC55" i="11" s="1"/>
  <c r="AD55" i="11" s="1"/>
  <c r="T54" i="11"/>
  <c r="W54" i="11" s="1"/>
  <c r="AB54" i="11" s="1"/>
  <c r="AC54" i="11" s="1"/>
  <c r="AD54" i="11" s="1"/>
  <c r="T53" i="11"/>
  <c r="W53" i="11" s="1"/>
  <c r="AB53" i="11" s="1"/>
  <c r="AC53" i="11" s="1"/>
  <c r="AD53" i="11" s="1"/>
  <c r="T52" i="11"/>
  <c r="W52" i="11" s="1"/>
  <c r="AB52" i="11" s="1"/>
  <c r="AC52" i="11" s="1"/>
  <c r="AD52" i="11" s="1"/>
  <c r="T51" i="11"/>
  <c r="W51" i="11" s="1"/>
  <c r="AB51" i="11" s="1"/>
  <c r="AC51" i="11" s="1"/>
  <c r="AD51" i="11" s="1"/>
  <c r="T50" i="11"/>
  <c r="W50" i="11" s="1"/>
  <c r="AB50" i="11" s="1"/>
  <c r="AC50" i="11" s="1"/>
  <c r="AD50" i="11" s="1"/>
  <c r="T49" i="11"/>
  <c r="W49" i="11" s="1"/>
  <c r="AB49" i="11" s="1"/>
  <c r="AC49" i="11" s="1"/>
  <c r="AD49" i="11" s="1"/>
  <c r="T48" i="11"/>
  <c r="W48" i="11" s="1"/>
  <c r="AB48" i="11" s="1"/>
  <c r="AC48" i="11" s="1"/>
  <c r="AD48" i="11" s="1"/>
  <c r="T47" i="11"/>
  <c r="W47" i="11" s="1"/>
  <c r="AB47" i="11" s="1"/>
  <c r="AC47" i="11" s="1"/>
  <c r="AD47" i="11" s="1"/>
  <c r="T46" i="11"/>
  <c r="W46" i="11" s="1"/>
  <c r="AB46" i="11" s="1"/>
  <c r="AC46" i="11" s="1"/>
  <c r="AD46" i="11" s="1"/>
  <c r="T45" i="11"/>
  <c r="W45" i="11" s="1"/>
  <c r="AB45" i="11" s="1"/>
  <c r="AC45" i="11" s="1"/>
  <c r="AD45" i="11" s="1"/>
  <c r="T44" i="11"/>
  <c r="W44" i="11" s="1"/>
  <c r="AB44" i="11" s="1"/>
  <c r="AC44" i="11" s="1"/>
  <c r="AD44" i="11" s="1"/>
  <c r="T43" i="11"/>
  <c r="W43" i="11" s="1"/>
  <c r="AB43" i="11" s="1"/>
  <c r="AC43" i="11" s="1"/>
  <c r="AD43" i="11" s="1"/>
  <c r="T42" i="11"/>
  <c r="W42" i="11" s="1"/>
  <c r="AB42" i="11" s="1"/>
  <c r="AC42" i="11" s="1"/>
  <c r="AD42" i="11" s="1"/>
  <c r="T41" i="11"/>
  <c r="W41" i="11" s="1"/>
  <c r="AB41" i="11" s="1"/>
  <c r="AC41" i="11" s="1"/>
  <c r="AD41" i="11" s="1"/>
  <c r="T40" i="11"/>
  <c r="W40" i="11" s="1"/>
  <c r="AB40" i="11" s="1"/>
  <c r="AC40" i="11" s="1"/>
  <c r="AD40" i="11" s="1"/>
  <c r="T39" i="11"/>
  <c r="W39" i="11" s="1"/>
  <c r="AB39" i="11" s="1"/>
  <c r="AC39" i="11" s="1"/>
  <c r="AD39" i="11" s="1"/>
  <c r="T38" i="11"/>
  <c r="W38" i="11" s="1"/>
  <c r="AB38" i="11" s="1"/>
  <c r="AC38" i="11" s="1"/>
  <c r="AD38" i="11" s="1"/>
  <c r="T37" i="11"/>
  <c r="W37" i="11" s="1"/>
  <c r="AB37" i="11" s="1"/>
  <c r="AC37" i="11" s="1"/>
  <c r="AD37" i="11" s="1"/>
  <c r="T36" i="11"/>
  <c r="W36" i="11" s="1"/>
  <c r="AB36" i="11" s="1"/>
  <c r="AC36" i="11" s="1"/>
  <c r="AD36" i="11" s="1"/>
  <c r="T35" i="11"/>
  <c r="W35" i="11" s="1"/>
  <c r="AB35" i="11" s="1"/>
  <c r="AC35" i="11" s="1"/>
  <c r="AD35" i="11" s="1"/>
  <c r="T34" i="11"/>
  <c r="W34" i="11" s="1"/>
  <c r="AB34" i="11" s="1"/>
  <c r="AC34" i="11" s="1"/>
  <c r="AD34" i="11" s="1"/>
  <c r="T33" i="11"/>
  <c r="W33" i="11" s="1"/>
  <c r="AB33" i="11" s="1"/>
  <c r="AC33" i="11" s="1"/>
  <c r="AD33" i="11" s="1"/>
  <c r="T32" i="11"/>
  <c r="W32" i="11" s="1"/>
  <c r="AB32" i="11" s="1"/>
  <c r="AC32" i="11" s="1"/>
  <c r="AD32" i="11" s="1"/>
  <c r="T31" i="11"/>
  <c r="W31" i="11" s="1"/>
  <c r="AB31" i="11" s="1"/>
  <c r="AC31" i="11" s="1"/>
  <c r="AD31" i="11" s="1"/>
  <c r="T30" i="11"/>
  <c r="W30" i="11" s="1"/>
  <c r="AB30" i="11" s="1"/>
  <c r="AC30" i="11" s="1"/>
  <c r="AD30" i="11" s="1"/>
  <c r="T29" i="11"/>
  <c r="W29" i="11" s="1"/>
  <c r="AB29" i="11" s="1"/>
  <c r="AC29" i="11" s="1"/>
  <c r="AD29" i="11" s="1"/>
  <c r="T28" i="11"/>
  <c r="W28" i="11" s="1"/>
  <c r="AB28" i="11" s="1"/>
  <c r="AC28" i="11" s="1"/>
  <c r="AD28" i="11" s="1"/>
  <c r="T27" i="11"/>
  <c r="W27" i="11" s="1"/>
  <c r="AB27" i="11" s="1"/>
  <c r="AC27" i="11" s="1"/>
  <c r="AD27" i="11" s="1"/>
  <c r="T26" i="11"/>
  <c r="W26" i="11" s="1"/>
  <c r="AB26" i="11" s="1"/>
  <c r="AC26" i="11" s="1"/>
  <c r="AD26" i="11" s="1"/>
  <c r="T25" i="11"/>
  <c r="W25" i="11" s="1"/>
  <c r="AB25" i="11" s="1"/>
  <c r="AC25" i="11" s="1"/>
  <c r="AD25" i="11" s="1"/>
  <c r="T24" i="11"/>
  <c r="W24" i="11" s="1"/>
  <c r="AB24" i="11" s="1"/>
  <c r="AC24" i="11" s="1"/>
  <c r="AD24" i="11" s="1"/>
  <c r="T23" i="11"/>
  <c r="W23" i="11" s="1"/>
  <c r="AB23" i="11" s="1"/>
  <c r="AC23" i="11" s="1"/>
  <c r="AD23" i="11" s="1"/>
  <c r="T22" i="11"/>
  <c r="W22" i="11" s="1"/>
  <c r="AB22" i="11" s="1"/>
  <c r="AC22" i="11" s="1"/>
  <c r="AD22" i="11" s="1"/>
  <c r="T21" i="11"/>
  <c r="W21" i="11" s="1"/>
  <c r="AB21" i="11" s="1"/>
  <c r="AC21" i="11" s="1"/>
  <c r="AD21" i="11" s="1"/>
  <c r="T20" i="11"/>
  <c r="W20" i="11" s="1"/>
  <c r="AB20" i="11" s="1"/>
  <c r="AC20" i="11" s="1"/>
  <c r="AD20" i="11" s="1"/>
  <c r="T19" i="11"/>
  <c r="W19" i="11" s="1"/>
  <c r="AB19" i="11" s="1"/>
  <c r="AC19" i="11" s="1"/>
  <c r="AD19" i="11" s="1"/>
  <c r="T18" i="11"/>
  <c r="W18" i="11" s="1"/>
  <c r="AB18" i="11" s="1"/>
  <c r="AC18" i="11" s="1"/>
  <c r="AD18" i="11" s="1"/>
  <c r="T17" i="11"/>
  <c r="W17" i="11" s="1"/>
  <c r="AB17" i="11" s="1"/>
  <c r="AC17" i="11" s="1"/>
  <c r="AD17" i="11" s="1"/>
  <c r="T16" i="11"/>
  <c r="W16" i="11" s="1"/>
  <c r="AB16" i="11" s="1"/>
  <c r="AC16" i="11" s="1"/>
  <c r="AD16" i="11" s="1"/>
  <c r="T15" i="11"/>
  <c r="W15" i="11" s="1"/>
  <c r="AB15" i="11" s="1"/>
  <c r="AC15" i="11" s="1"/>
  <c r="AD15" i="11" s="1"/>
  <c r="T14" i="11"/>
  <c r="W14" i="11" s="1"/>
  <c r="AB14" i="11" s="1"/>
  <c r="AC14" i="11" s="1"/>
  <c r="AD14" i="11" s="1"/>
  <c r="T13" i="11"/>
  <c r="W13" i="11" s="1"/>
  <c r="AB13" i="11" s="1"/>
  <c r="AC13" i="11" s="1"/>
  <c r="AD13" i="11" s="1"/>
  <c r="T12" i="11"/>
  <c r="W12" i="11" s="1"/>
  <c r="AB12" i="11" s="1"/>
  <c r="AC12" i="11" s="1"/>
  <c r="AD12" i="11" s="1"/>
  <c r="T11" i="11"/>
  <c r="W11" i="11" s="1"/>
  <c r="AB11" i="11" s="1"/>
  <c r="AC11" i="11" s="1"/>
  <c r="AD11" i="11" s="1"/>
  <c r="T10" i="11"/>
  <c r="W10" i="11" s="1"/>
  <c r="AB10" i="11" s="1"/>
  <c r="AC10" i="11" s="1"/>
  <c r="AD10" i="11" s="1"/>
  <c r="T9" i="11"/>
  <c r="W9" i="11" s="1"/>
  <c r="AB9" i="11" s="1"/>
  <c r="AC9" i="11" s="1"/>
  <c r="AD9" i="11" s="1"/>
  <c r="AE97" i="11" l="1"/>
  <c r="AE99" i="11"/>
  <c r="AE87" i="11"/>
  <c r="AE75" i="11"/>
  <c r="AE63" i="11"/>
  <c r="AE51" i="11"/>
  <c r="AE39" i="11"/>
  <c r="AE19" i="11"/>
  <c r="AE70" i="11"/>
  <c r="AE62" i="11"/>
  <c r="AE54" i="11"/>
  <c r="AE38" i="11"/>
  <c r="AE30" i="11"/>
  <c r="AE22" i="11"/>
  <c r="AE115" i="11"/>
  <c r="AE103" i="11"/>
  <c r="AE95" i="11"/>
  <c r="AE83" i="11"/>
  <c r="AE67" i="11"/>
  <c r="AE55" i="11"/>
  <c r="AE43" i="11"/>
  <c r="AE31" i="11"/>
  <c r="AE23" i="11"/>
  <c r="AE11" i="11"/>
  <c r="AE81" i="11"/>
  <c r="AE113" i="11"/>
  <c r="AE105" i="11"/>
  <c r="AE107" i="11"/>
  <c r="AE91" i="11"/>
  <c r="AE79" i="11"/>
  <c r="AE71" i="11"/>
  <c r="AE59" i="11"/>
  <c r="AE47" i="11"/>
  <c r="AE35" i="11"/>
  <c r="AE27" i="11"/>
  <c r="AE15" i="11"/>
  <c r="AE89" i="11"/>
  <c r="AE73" i="11"/>
  <c r="AE65" i="11"/>
  <c r="AE41" i="11"/>
  <c r="AE66" i="11"/>
  <c r="AE58" i="11"/>
  <c r="AE50" i="11"/>
  <c r="AE46" i="11"/>
  <c r="AE42" i="11"/>
  <c r="AE34" i="11"/>
  <c r="AE26" i="11"/>
  <c r="AE18" i="11"/>
  <c r="AE14" i="11"/>
  <c r="AE10" i="11"/>
  <c r="AE109" i="11"/>
  <c r="AE101" i="11"/>
  <c r="AE93" i="11"/>
  <c r="AE85" i="11"/>
  <c r="AE77" i="11"/>
  <c r="AE69" i="11"/>
  <c r="AE61" i="11"/>
  <c r="AE57" i="11"/>
  <c r="AE53" i="11"/>
  <c r="AE49" i="11"/>
  <c r="AE45" i="11"/>
  <c r="AE37" i="11"/>
  <c r="AE33" i="11"/>
  <c r="AE29" i="11"/>
  <c r="AE25" i="11"/>
  <c r="AE21" i="11"/>
  <c r="AE17" i="11"/>
  <c r="AE13" i="11"/>
  <c r="AE111" i="11"/>
  <c r="AE9" i="11"/>
  <c r="AE72" i="11"/>
  <c r="AE68" i="11"/>
  <c r="AE64" i="11"/>
  <c r="AE60" i="11"/>
  <c r="AE56" i="11"/>
  <c r="AE52" i="11"/>
  <c r="AE48" i="11"/>
  <c r="AE44" i="11"/>
  <c r="AE40" i="11"/>
  <c r="AE36" i="11"/>
  <c r="AE32" i="11"/>
  <c r="AE28" i="11"/>
  <c r="AE24" i="11"/>
  <c r="AE20" i="11"/>
  <c r="AE16" i="11"/>
  <c r="AE12" i="11"/>
  <c r="AE114" i="11"/>
  <c r="AE110" i="11"/>
  <c r="AE106" i="11"/>
  <c r="AE102" i="11"/>
  <c r="AE98" i="11"/>
  <c r="AE94" i="11"/>
  <c r="AE90" i="11"/>
  <c r="AE86" i="11"/>
  <c r="AE82" i="11"/>
  <c r="AE78" i="11"/>
  <c r="AE74" i="11"/>
  <c r="AE112" i="11"/>
  <c r="AE108" i="11"/>
  <c r="AE104" i="11"/>
  <c r="AE100" i="11"/>
  <c r="AE96" i="11"/>
  <c r="AE92" i="11"/>
  <c r="AE88" i="11"/>
  <c r="AE84" i="11"/>
  <c r="AE80" i="11"/>
  <c r="AE76" i="11"/>
  <c r="AA116" i="11"/>
  <c r="AB116" i="11"/>
  <c r="AC116" i="11" s="1"/>
  <c r="Z117" i="11" l="1"/>
  <c r="AD116" i="11"/>
  <c r="AC117" i="11" s="1"/>
  <c r="AD117" i="11" s="1"/>
  <c r="AE116" i="11" l="1"/>
</calcChain>
</file>

<file path=xl/sharedStrings.xml><?xml version="1.0" encoding="utf-8"?>
<sst xmlns="http://schemas.openxmlformats.org/spreadsheetml/2006/main" count="782" uniqueCount="317">
  <si>
    <t>ลำดับ</t>
  </si>
  <si>
    <t>ตัวชี้วัดกลาง</t>
  </si>
  <si>
    <t>เกณฑ์คะแนน</t>
  </si>
  <si>
    <t>ช่วงคะแนน</t>
  </si>
  <si>
    <t>ร้อยละของประชากรไทยอายุ 35-74 ปี ได้รับการคัดกรองเบาหวาน โดยการตรวจวัดระดับน้ำตาลในเลือด</t>
  </si>
  <si>
    <t>≥70</t>
  </si>
  <si>
    <t>ร้อยละของประชากรไทยอายุ 35-74ปี ได้รับการคัดกรองความดันโลหิตสูง</t>
  </si>
  <si>
    <t>50-54</t>
  </si>
  <si>
    <t>55-59</t>
  </si>
  <si>
    <t>60-64</t>
  </si>
  <si>
    <t>65-69</t>
  </si>
  <si>
    <t>ร้อยละของหญิงมีครรภ์ได้รับการฝากครรภ์ครั้งแรกภายใน 12 สัปดาห์</t>
  </si>
  <si>
    <t>40-44</t>
  </si>
  <si>
    <t>45-49</t>
  </si>
  <si>
    <t>ตัวชี้วัดเขต</t>
  </si>
  <si>
    <t>ร้อยละเด็กได้รับการตรวจคัดกรองพัฒนาการ และติดตามกระตุ้นกรณีที่มีพัฒนาสงสัยล่าช้า</t>
  </si>
  <si>
    <t>1.1 ร้อยละ 80 ของเด็กอายุ  9, 18, 30, 42 เดือน ที่ได้รับการตรวจคัดกรองพัฒนาการ</t>
  </si>
  <si>
    <t>70-74</t>
  </si>
  <si>
    <t>80-84</t>
  </si>
  <si>
    <t>85-89</t>
  </si>
  <si>
    <t>1.2 การตรวจคัดการองพัฒนาการเด็กอายุ 9,18,30,42 เดือน ที่ตรวจพบสงสัยล่าช้าไม่น้อยกว่าร้อยละ 20</t>
  </si>
  <si>
    <t>1.3 ร้อยละ 60 ของเด็กพัฒนาการสงสัยล่าช้า ที่ได้รับการกระตุ้น และติดตามภายใน 30 วัน</t>
  </si>
  <si>
    <t xml:space="preserve">ร้อยละผู้สูงอายุที่มีภาวะพึ่งพิง(ติดเตียง)และกลุ่มเป้าหมายที่สำคัญ (Stroke , CKD , COPD) ได้รับการดูแลต่อเนื่องที่บ้านโดยทีมหมอครอบครัวระดับตำบล </t>
  </si>
  <si>
    <t>รหัส</t>
  </si>
  <si>
    <t>ชื่อสถานพยาบาล</t>
  </si>
  <si>
    <t>จังหวัด</t>
  </si>
  <si>
    <t>02548</t>
  </si>
  <si>
    <t>รพ.สต. ศรีษะละเลิง</t>
  </si>
  <si>
    <t>นครราชสีมา</t>
  </si>
  <si>
    <t>10871</t>
  </si>
  <si>
    <t>รพ. ครบุรี</t>
  </si>
  <si>
    <t>10872</t>
  </si>
  <si>
    <t>รพ. เสิงสาง</t>
  </si>
  <si>
    <t>10873</t>
  </si>
  <si>
    <t>รพ. คง</t>
  </si>
  <si>
    <t>10874</t>
  </si>
  <si>
    <t>รพ. บ้านเหลื่อม</t>
  </si>
  <si>
    <t>10875</t>
  </si>
  <si>
    <t>รพ. จักราช</t>
  </si>
  <si>
    <t>10876</t>
  </si>
  <si>
    <t>รพ. โชคชัย</t>
  </si>
  <si>
    <t>10877</t>
  </si>
  <si>
    <t>รพ. ด่านขุนทด</t>
  </si>
  <si>
    <t>10878</t>
  </si>
  <si>
    <t>รพ. โนนไทย</t>
  </si>
  <si>
    <t>10879</t>
  </si>
  <si>
    <t>รพ. โนนสูง</t>
  </si>
  <si>
    <t>10880</t>
  </si>
  <si>
    <t>รพ. ขามสะแกแสง</t>
  </si>
  <si>
    <t>10881</t>
  </si>
  <si>
    <t>รพ. บัวใหญ่</t>
  </si>
  <si>
    <t>10882</t>
  </si>
  <si>
    <t>รพ. ประทาย</t>
  </si>
  <si>
    <t>10883</t>
  </si>
  <si>
    <t>รพ. ปักธงชัย</t>
  </si>
  <si>
    <t>10884</t>
  </si>
  <si>
    <t>รพ. พิมาย</t>
  </si>
  <si>
    <t>10885</t>
  </si>
  <si>
    <t>รพ. ห้วยแถลง</t>
  </si>
  <si>
    <t>10886</t>
  </si>
  <si>
    <t>รพ. ชุมพวง</t>
  </si>
  <si>
    <t>10887</t>
  </si>
  <si>
    <t>รพ. สูงเนิน</t>
  </si>
  <si>
    <t>10888</t>
  </si>
  <si>
    <t>รพ. ขามทะเลสอ</t>
  </si>
  <si>
    <t>10889</t>
  </si>
  <si>
    <t>รพ. สีคิ้ว</t>
  </si>
  <si>
    <t>10890</t>
  </si>
  <si>
    <t>รพ. ปากช่องนานา</t>
  </si>
  <si>
    <t>10891</t>
  </si>
  <si>
    <t>รพ. หนองบุญมาก</t>
  </si>
  <si>
    <t>10892</t>
  </si>
  <si>
    <t>รพ. แก้งสนามนาง</t>
  </si>
  <si>
    <t>10893</t>
  </si>
  <si>
    <t>รพ. โนนแดง</t>
  </si>
  <si>
    <t>10894</t>
  </si>
  <si>
    <t>รพ. วังน้ำเขียว</t>
  </si>
  <si>
    <t>11492</t>
  </si>
  <si>
    <t>รพ.ค่าย สุรนารี</t>
  </si>
  <si>
    <t>11602</t>
  </si>
  <si>
    <t>รพ. เฉลิมพระเกียรติสมเด็จย่า 100 ปี</t>
  </si>
  <si>
    <t>11608</t>
  </si>
  <si>
    <t>รพ. ลำทะเมนชัย</t>
  </si>
  <si>
    <t>11885</t>
  </si>
  <si>
    <t>รพ. เดอะโกลเดนเกท</t>
  </si>
  <si>
    <t>11891</t>
  </si>
  <si>
    <t>รพ. ราชสีมา ฮอสพิทอล</t>
  </si>
  <si>
    <t>14161</t>
  </si>
  <si>
    <t>รพ. กองบิน1</t>
  </si>
  <si>
    <t>14421</t>
  </si>
  <si>
    <t>ศูนย์บริการสาธารณสุขเทศบาล นครนครราชสีมา</t>
  </si>
  <si>
    <t>14697</t>
  </si>
  <si>
    <t>ศูนย์แพทย์ชุมชน เมือง13</t>
  </si>
  <si>
    <t>14834</t>
  </si>
  <si>
    <t>ศูนย์แพทย์ชุมชน เมือง1 หัวทะเล</t>
  </si>
  <si>
    <t>21324</t>
  </si>
  <si>
    <t>คลินิกชุมชนอบอุ่น มหาชัย</t>
  </si>
  <si>
    <t>22456</t>
  </si>
  <si>
    <t>รพ. พระทองคำ เฉลิมพระเกียรติ 80 พรรษา</t>
  </si>
  <si>
    <t>23839</t>
  </si>
  <si>
    <t>รพ. เทพรัตน์นครราชสีมา</t>
  </si>
  <si>
    <t>24060</t>
  </si>
  <si>
    <t>รพ. มหาวิทยาลัยเทคโนโลยีสุรนารี</t>
  </si>
  <si>
    <t>24196</t>
  </si>
  <si>
    <t>คลินิกเวชกรรมชุมชนอบอุ่นปากช่อง 1</t>
  </si>
  <si>
    <t>24692</t>
  </si>
  <si>
    <t>รพ. เฉลิมพระเกียรติ</t>
  </si>
  <si>
    <t>27839</t>
  </si>
  <si>
    <t>รพ. บัวลาย</t>
  </si>
  <si>
    <t>27840</t>
  </si>
  <si>
    <t>รพ. สีดา</t>
  </si>
  <si>
    <t>27841</t>
  </si>
  <si>
    <t>รพ. เทพารักษ์</t>
  </si>
  <si>
    <t>02876</t>
  </si>
  <si>
    <t>รพ.สต. บ้านหัววัว</t>
  </si>
  <si>
    <t>บุรีรัมย์</t>
  </si>
  <si>
    <t>02877</t>
  </si>
  <si>
    <t>รพ.สต. บ้านบัว</t>
  </si>
  <si>
    <t>02878</t>
  </si>
  <si>
    <t>รพ.สต. บ้านบุลาว</t>
  </si>
  <si>
    <t>02881</t>
  </si>
  <si>
    <t>รพ.สต. บ้านยาง</t>
  </si>
  <si>
    <t>02892</t>
  </si>
  <si>
    <t>รพ.สต. บ้านโคกกลาง</t>
  </si>
  <si>
    <t>10667</t>
  </si>
  <si>
    <t>รพ. บุรีรัมย์</t>
  </si>
  <si>
    <t>10895</t>
  </si>
  <si>
    <t>รพ. คูเมือง</t>
  </si>
  <si>
    <t>10896</t>
  </si>
  <si>
    <t>รพ. กระสัง</t>
  </si>
  <si>
    <t>10897</t>
  </si>
  <si>
    <t>รพ. นางรอง</t>
  </si>
  <si>
    <t>10898</t>
  </si>
  <si>
    <t>รพ. หนองกี่</t>
  </si>
  <si>
    <t>10899</t>
  </si>
  <si>
    <t>รพ. ละหานทราย</t>
  </si>
  <si>
    <t>10900</t>
  </si>
  <si>
    <t>รพ. ประโคนชัย</t>
  </si>
  <si>
    <t>10901</t>
  </si>
  <si>
    <t>รพ. บ้านกรวด</t>
  </si>
  <si>
    <t>10902</t>
  </si>
  <si>
    <t>รพ. พุทไธสง</t>
  </si>
  <si>
    <t>10904</t>
  </si>
  <si>
    <t>รพ. ลำปลายมาศ</t>
  </si>
  <si>
    <t>10905</t>
  </si>
  <si>
    <t>รพ. สตึก</t>
  </si>
  <si>
    <t>10906</t>
  </si>
  <si>
    <t>รพ. ปะคำ</t>
  </si>
  <si>
    <t>10907</t>
  </si>
  <si>
    <t>รพ. นาโพธิ์</t>
  </si>
  <si>
    <t>10908</t>
  </si>
  <si>
    <t>รพ. หนองหงส์</t>
  </si>
  <si>
    <t>10909</t>
  </si>
  <si>
    <t>รพ. พลับพลาชัย</t>
  </si>
  <si>
    <t>10910</t>
  </si>
  <si>
    <t>รพ. ห้วยราช</t>
  </si>
  <si>
    <t>10911</t>
  </si>
  <si>
    <t>รพ. โนนสุวรรณ</t>
  </si>
  <si>
    <t>10912</t>
  </si>
  <si>
    <t>รพ. ชำนิ</t>
  </si>
  <si>
    <t>10913</t>
  </si>
  <si>
    <t>รพ. บ้านใหม่ไชยพจน์</t>
  </si>
  <si>
    <t>10914</t>
  </si>
  <si>
    <t>รพ. โนนดินแดง</t>
  </si>
  <si>
    <t>11493</t>
  </si>
  <si>
    <t>รพ.ค่าย สมเด็จเจ้าพระยามหากษัตริย์ศึก</t>
  </si>
  <si>
    <t>11619</t>
  </si>
  <si>
    <t>23578</t>
  </si>
  <si>
    <t>รพ. แคนดงเฉลิมพระเกียรติ 80 พรรษา</t>
  </si>
  <si>
    <t>28020</t>
  </si>
  <si>
    <t>รพ. บ้านด่าน</t>
  </si>
  <si>
    <t>10668</t>
  </si>
  <si>
    <t>รพ. สุรินทร์</t>
  </si>
  <si>
    <t>สุรินทร์</t>
  </si>
  <si>
    <t>10915</t>
  </si>
  <si>
    <t>รพ. ชุมพลบุรี</t>
  </si>
  <si>
    <t>10916</t>
  </si>
  <si>
    <t>รพ. ท่าตูม</t>
  </si>
  <si>
    <t>10917</t>
  </si>
  <si>
    <t>รพ. จอมพระ</t>
  </si>
  <si>
    <t>10918</t>
  </si>
  <si>
    <t>รพ. ปราสาท</t>
  </si>
  <si>
    <t>10919</t>
  </si>
  <si>
    <t>รพ. กาบเชิง</t>
  </si>
  <si>
    <t>10920</t>
  </si>
  <si>
    <t>รพ. รัตนบุรี</t>
  </si>
  <si>
    <t>10921</t>
  </si>
  <si>
    <t>รพ. สนม</t>
  </si>
  <si>
    <t>10922</t>
  </si>
  <si>
    <t>รพ. ศีขรภูมิ</t>
  </si>
  <si>
    <t>10923</t>
  </si>
  <si>
    <t>รพ. สังขะ</t>
  </si>
  <si>
    <t>10924</t>
  </si>
  <si>
    <t>รพ. ลำดวน</t>
  </si>
  <si>
    <t>10925</t>
  </si>
  <si>
    <t>รพ. สำโรงทาบ</t>
  </si>
  <si>
    <t>10926</t>
  </si>
  <si>
    <t>รพ. บัวเชด</t>
  </si>
  <si>
    <t>11494</t>
  </si>
  <si>
    <t>รพ.ค่าย วีรวัฒน์โยธิน</t>
  </si>
  <si>
    <t>22302</t>
  </si>
  <si>
    <t>รพ. พนมดงรัก เฉลิมพระเกียรติ 80 พรรษา</t>
  </si>
  <si>
    <t>27842</t>
  </si>
  <si>
    <t>รพ. เขวาสินรินทร์</t>
  </si>
  <si>
    <t>27843</t>
  </si>
  <si>
    <t>รพ. ศรีณรงค์</t>
  </si>
  <si>
    <t>27844</t>
  </si>
  <si>
    <t>รพ. โนนนารายณ์</t>
  </si>
  <si>
    <t>04007</t>
  </si>
  <si>
    <t>รพ. ซับใหญ่</t>
  </si>
  <si>
    <t>ชัยภูมิ</t>
  </si>
  <si>
    <t>10702</t>
  </si>
  <si>
    <t>รพ. ชัยภูมิ</t>
  </si>
  <si>
    <t>10970</t>
  </si>
  <si>
    <t>รพ. บ้านเขว้า</t>
  </si>
  <si>
    <t>10971</t>
  </si>
  <si>
    <t>รพ. คอนสวรรค์</t>
  </si>
  <si>
    <t>10972</t>
  </si>
  <si>
    <t>รพ. เกษตรสมบูรณ์</t>
  </si>
  <si>
    <t>10973</t>
  </si>
  <si>
    <t>รพ. หนองบัวแดง</t>
  </si>
  <si>
    <t>10974</t>
  </si>
  <si>
    <t>รพ. จัตุรัส</t>
  </si>
  <si>
    <t>10975</t>
  </si>
  <si>
    <t>รพ. บำเหน็จณรงค์</t>
  </si>
  <si>
    <t>10976</t>
  </si>
  <si>
    <t>รพ. หนองบัวระเหว</t>
  </si>
  <si>
    <t>10977</t>
  </si>
  <si>
    <t>รพ. เทพสถิต</t>
  </si>
  <si>
    <t>10978</t>
  </si>
  <si>
    <t>รพ. ภูเขียวเฉลิมพระเกียรติ</t>
  </si>
  <si>
    <t>10979</t>
  </si>
  <si>
    <t>รพ. บ้านแท่น</t>
  </si>
  <si>
    <t>10980</t>
  </si>
  <si>
    <t>รพ. แก้งคร้อ</t>
  </si>
  <si>
    <t>10981</t>
  </si>
  <si>
    <t>รพ. คอนสาร</t>
  </si>
  <si>
    <t>10982</t>
  </si>
  <si>
    <t>รพ. ภักดีชุมพล</t>
  </si>
  <si>
    <t>10983</t>
  </si>
  <si>
    <t>รพ. เนินสง่า</t>
  </si>
  <si>
    <t>14425</t>
  </si>
  <si>
    <t>ศูนย์บริการสาธารณสุขเทศบาล เมืองชัยภูมิ</t>
  </si>
  <si>
    <t>POP_UC</t>
  </si>
  <si>
    <t xml:space="preserve">รายงานการจ่ายเงินตามเกณณ์คุณภาพผลงานบริการ  </t>
  </si>
  <si>
    <t>วงเงินทั้งหมด</t>
  </si>
  <si>
    <t xml:space="preserve"> จำนวนรวม </t>
  </si>
  <si>
    <t xml:space="preserve">ตัวชี้วัดเขต </t>
  </si>
  <si>
    <t xml:space="preserve">sum score   </t>
  </si>
  <si>
    <t xml:space="preserve">sum score x  POP_UC               </t>
  </si>
  <si>
    <t xml:space="preserve"> ยอดเงินจัดสรร </t>
  </si>
  <si>
    <t xml:space="preserve">ยอดจัดสรร </t>
  </si>
  <si>
    <t xml:space="preserve">FINAL ยอดเงิน </t>
  </si>
  <si>
    <t xml:space="preserve">3X4 </t>
  </si>
  <si>
    <t xml:space="preserve">      [ 5*วงเงินทั้งหมด / ยอดรวม (5) ]</t>
  </si>
  <si>
    <t xml:space="preserve"> ปรับทศนิยมเป็น 0</t>
  </si>
  <si>
    <t xml:space="preserve">62-01-10-01-03400-01-01 </t>
  </si>
  <si>
    <t>62-03-09-01-03400-01-01</t>
  </si>
  <si>
    <t>62-16-01-01-03400-01-01</t>
  </si>
  <si>
    <t xml:space="preserve"> ค่าเป้าหมาย ปี 62</t>
  </si>
  <si>
    <t>≥75</t>
  </si>
  <si>
    <t>57-61</t>
  </si>
  <si>
    <t>62-66</t>
  </si>
  <si>
    <t>67-71</t>
  </si>
  <si>
    <t>72-76</t>
  </si>
  <si>
    <t>≥77</t>
  </si>
  <si>
    <t>ร้อยละสะสมความครอบคลุมการตรวจคัดกรองมะเร็งปากมดลูกในสตรี 
อายุ 30-60 ปี ภายใน 5 ปี</t>
  </si>
  <si>
    <t>≥60</t>
  </si>
  <si>
    <t xml:space="preserve"> 5.1 ร้อยละการใช้ยาปฏิชีวนะอย่างรับผิดชอบในผู้ป่วยนอกโรคอุจาระร่วงเฉียบพลัน</t>
  </si>
  <si>
    <t>≤30</t>
  </si>
  <si>
    <t>25.01-30</t>
  </si>
  <si>
    <t>-</t>
  </si>
  <si>
    <t>20.01-25</t>
  </si>
  <si>
    <t>≤20</t>
  </si>
  <si>
    <t xml:space="preserve"> 5.2 ร้อยละการใช้ยาปฏิชีวนะอย่างรับผิดชอบในผู้ป่วยนอก ติดเชื้อระบบทางเดินหายใจ </t>
  </si>
  <si>
    <t>การลดลงของอัตราการนอนโรงพยาบาลด้วยภาวะที่ควรควบคุมด้วยบริการผู้ป่วยนอก (ACSC: ambulatory care sensitive condition) ในโรคลมชัก (epilepsy) ปอดอุดกั้นเรื้อรัง (COPD) หืด
 (asthma) เบาหวาน (DM) และความดันโลหิตสูง (HT)</t>
  </si>
  <si>
    <t xml:space="preserve">CUP ลดลง 1 % </t>
  </si>
  <si>
    <t xml:space="preserve">ลดลง
1-1.99
</t>
  </si>
  <si>
    <t xml:space="preserve">ลดลง
2-2.99
</t>
  </si>
  <si>
    <t xml:space="preserve">ลดลง
3.-3.99
</t>
  </si>
  <si>
    <t xml:space="preserve">ลดลง
4-4.99
</t>
  </si>
  <si>
    <t xml:space="preserve">ลดลง
≥5
</t>
  </si>
  <si>
    <t>69-73</t>
  </si>
  <si>
    <t>74-78</t>
  </si>
  <si>
    <t>79-83</t>
  </si>
  <si>
    <t>84-88</t>
  </si>
  <si>
    <t>≥89</t>
  </si>
  <si>
    <t>14-18</t>
  </si>
  <si>
    <t>19-23</t>
  </si>
  <si>
    <t>24-28</t>
  </si>
  <si>
    <t>29-33</t>
  </si>
  <si>
    <t>≥34</t>
  </si>
  <si>
    <t xml:space="preserve"> อัตราป่วยโรคไข้เลือดออกลดลง </t>
  </si>
  <si>
    <t>ค่ามาตรฐานอำเภอลดลง</t>
  </si>
  <si>
    <t xml:space="preserve">≤4 </t>
  </si>
  <si>
    <t>4.1-6</t>
  </si>
  <si>
    <t>6.1-8</t>
  </si>
  <si>
    <t>8.1-10</t>
  </si>
  <si>
    <t>&gt;10.1</t>
  </si>
  <si>
    <t>90-94</t>
  </si>
  <si>
    <t>95-99</t>
  </si>
  <si>
    <t>ร้อยละการตั้งครรภ์ซ้ำในหญิงอายุน้อยกว่า 20 ปี</t>
  </si>
  <si>
    <t>21.01-22</t>
  </si>
  <si>
    <t>20.01-21</t>
  </si>
  <si>
    <t>19.01-20</t>
  </si>
  <si>
    <t>18.01-19</t>
  </si>
  <si>
    <t>≤18</t>
  </si>
  <si>
    <t>เมษายน 2562</t>
  </si>
  <si>
    <t>สำนักงานหลักประกันสุขภาพแห่งชาติ เขต 9 นครราชสีมา ปีงบประมาณ 2562</t>
  </si>
  <si>
    <t xml:space="preserve">วงเงินทั้งหมด  108,410,558.02  บาท   </t>
  </si>
  <si>
    <t>3.1 (50%)</t>
  </si>
  <si>
    <t>3.2 (50%)</t>
  </si>
  <si>
    <t xml:space="preserve">ขาดไป </t>
  </si>
  <si>
    <t xml:space="preserve">      [ 5*วงเงินทั้งหมด / ยอดรวม (5) ] </t>
  </si>
  <si>
    <t>ขาดไป</t>
  </si>
  <si>
    <t>3.1.7+3.2.7</t>
  </si>
  <si>
    <t>*จัดสรรให้ รพ.ค่าวีรวัฒน์โยธิน  เพิ่มเติม 0.02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</si>
</sst>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#,##0.0"/>
  </numFmts>
  <fonts count="2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</font>
    <font>
      <sz val="11"/>
      <color theme="1"/>
      <name val="Tahoma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4"/>
      <color rgb="FFFF0000"/>
      <name val="TH SarabunPSK"/>
      <family val="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9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0"/>
      <color theme="1"/>
      <name val="TH SarabunPSK"/>
      <family val="2"/>
    </font>
    <font>
      <b/>
      <sz val="16"/>
      <color rgb="FF000000"/>
      <name val="TH SarabunPSK"/>
      <family val="2"/>
    </font>
    <font>
      <sz val="18"/>
      <color rgb="FF000000"/>
      <name val="TH SarabunPSK"/>
      <family val="2"/>
    </font>
    <font>
      <sz val="10"/>
      <color rgb="FFFF0000"/>
      <name val="Tahoma"/>
      <family val="2"/>
    </font>
    <font>
      <b/>
      <sz val="16"/>
      <color rgb="FFFF0000"/>
      <name val="TH SarabunPSK"/>
      <family val="2"/>
    </font>
    <font>
      <sz val="10"/>
      <color rgb="FFFF0000"/>
      <name val="Tahoma"/>
      <family val="2"/>
      <scheme val="minor"/>
    </font>
    <font>
      <b/>
      <sz val="9"/>
      <color rgb="FFFF0000"/>
      <name val="TH SarabunPSK"/>
      <family val="2"/>
    </font>
    <font>
      <b/>
      <sz val="10"/>
      <color rgb="FFFF0000"/>
      <name val="TH SarabunPSK"/>
      <family val="2"/>
    </font>
    <font>
      <sz val="9"/>
      <color rgb="FFFF0000"/>
      <name val="Tahoma"/>
      <family val="2"/>
      <scheme val="minor"/>
    </font>
    <font>
      <b/>
      <sz val="10"/>
      <color rgb="FFFF0000"/>
      <name val="Tahoma"/>
      <family val="2"/>
      <scheme val="minor"/>
    </font>
    <font>
      <sz val="8"/>
      <color theme="1"/>
      <name val="Tahoma"/>
      <family val="2"/>
      <scheme val="minor"/>
    </font>
    <font>
      <b/>
      <sz val="14"/>
      <color rgb="FF000000"/>
      <name val="TH SarabunPSK"/>
      <family val="2"/>
    </font>
    <font>
      <b/>
      <sz val="12"/>
      <color rgb="FF000000"/>
      <name val="TH SarabunPSK"/>
      <family val="2"/>
    </font>
    <font>
      <sz val="14"/>
      <color rgb="FF000000"/>
      <name val="TH SarabunPSK"/>
      <family val="2"/>
    </font>
    <font>
      <sz val="12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2" fillId="0" borderId="0"/>
    <xf numFmtId="0" fontId="3" fillId="0" borderId="0"/>
    <xf numFmtId="0" fontId="5" fillId="0" borderId="0"/>
    <xf numFmtId="9" fontId="4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Fill="1"/>
    <xf numFmtId="0" fontId="9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2" fontId="9" fillId="0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center" wrapText="1" readingOrder="1"/>
    </xf>
    <xf numFmtId="0" fontId="7" fillId="0" borderId="1" xfId="0" applyFont="1" applyBorder="1" applyAlignment="1">
      <alignment horizontal="left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left" vertical="center" readingOrder="1"/>
    </xf>
    <xf numFmtId="187" fontId="11" fillId="0" borderId="1" xfId="1" applyNumberFormat="1" applyFont="1" applyFill="1" applyBorder="1" applyAlignment="1">
      <alignment horizontal="center"/>
    </xf>
    <xf numFmtId="187" fontId="9" fillId="0" borderId="0" xfId="1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2" fontId="19" fillId="0" borderId="0" xfId="0" applyNumberFormat="1" applyFont="1" applyFill="1" applyAlignment="1">
      <alignment horizontal="center" vertical="center"/>
    </xf>
    <xf numFmtId="2" fontId="20" fillId="0" borderId="0" xfId="1" applyNumberFormat="1" applyFont="1" applyFill="1" applyAlignment="1">
      <alignment horizontal="center" vertical="center"/>
    </xf>
    <xf numFmtId="43" fontId="18" fillId="0" borderId="0" xfId="1" applyFont="1" applyFill="1" applyBorder="1" applyAlignment="1">
      <alignment horizontal="center" vertical="center" wrapText="1"/>
    </xf>
    <xf numFmtId="43" fontId="8" fillId="0" borderId="0" xfId="1" applyFont="1" applyFill="1" applyAlignment="1">
      <alignment horizontal="center" vertical="center"/>
    </xf>
    <xf numFmtId="43" fontId="21" fillId="0" borderId="1" xfId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22" fillId="0" borderId="1" xfId="1" applyNumberFormat="1" applyFont="1" applyFill="1" applyBorder="1" applyAlignment="1">
      <alignment horizontal="center" vertical="center"/>
    </xf>
    <xf numFmtId="43" fontId="21" fillId="0" borderId="1" xfId="1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18" fillId="0" borderId="0" xfId="1" applyNumberFormat="1" applyFont="1" applyFill="1" applyAlignment="1">
      <alignment horizontal="center" vertical="center"/>
    </xf>
    <xf numFmtId="43" fontId="21" fillId="0" borderId="0" xfId="1" applyFont="1" applyFill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 readingOrder="1"/>
    </xf>
    <xf numFmtId="43" fontId="21" fillId="0" borderId="1" xfId="1" applyFont="1" applyFill="1" applyBorder="1" applyAlignment="1">
      <alignment vertical="center" wrapText="1"/>
    </xf>
    <xf numFmtId="43" fontId="21" fillId="0" borderId="1" xfId="0" applyNumberFormat="1" applyFont="1" applyFill="1" applyBorder="1" applyAlignment="1">
      <alignment horizontal="center" vertical="center"/>
    </xf>
    <xf numFmtId="43" fontId="21" fillId="0" borderId="1" xfId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2" fontId="18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/>
    </xf>
    <xf numFmtId="43" fontId="16" fillId="0" borderId="2" xfId="1" applyFont="1" applyFill="1" applyBorder="1" applyAlignment="1">
      <alignment horizontal="right" wrapText="1"/>
    </xf>
    <xf numFmtId="189" fontId="17" fillId="0" borderId="0" xfId="0" applyNumberFormat="1" applyFont="1" applyAlignment="1">
      <alignment horizontal="center" vertical="center"/>
    </xf>
    <xf numFmtId="43" fontId="9" fillId="0" borderId="0" xfId="0" applyNumberFormat="1" applyFont="1" applyFill="1" applyAlignment="1">
      <alignment vertical="center" wrapText="1"/>
    </xf>
    <xf numFmtId="43" fontId="18" fillId="2" borderId="1" xfId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/>
    </xf>
    <xf numFmtId="43" fontId="16" fillId="0" borderId="0" xfId="1" applyFont="1" applyFill="1" applyBorder="1" applyAlignment="1">
      <alignment horizontal="right" wrapText="1"/>
    </xf>
    <xf numFmtId="2" fontId="21" fillId="0" borderId="1" xfId="0" applyNumberFormat="1" applyFont="1" applyFill="1" applyBorder="1" applyAlignment="1">
      <alignment horizontal="center" vertical="center"/>
    </xf>
    <xf numFmtId="43" fontId="18" fillId="0" borderId="1" xfId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 readingOrder="1"/>
    </xf>
    <xf numFmtId="0" fontId="25" fillId="0" borderId="1" xfId="0" applyFont="1" applyBorder="1" applyAlignment="1">
      <alignment horizontal="center" vertical="center" wrapText="1" readingOrder="1"/>
    </xf>
    <xf numFmtId="0" fontId="26" fillId="0" borderId="1" xfId="0" applyFont="1" applyBorder="1" applyAlignment="1">
      <alignment horizontal="center" vertical="center" wrapText="1" readingOrder="1"/>
    </xf>
    <xf numFmtId="0" fontId="27" fillId="0" borderId="1" xfId="0" applyFont="1" applyBorder="1" applyAlignment="1">
      <alignment horizontal="center" vertical="center" wrapText="1" readingOrder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8" fillId="2" borderId="1" xfId="1" applyNumberFormat="1" applyFont="1" applyFill="1" applyBorder="1" applyAlignment="1">
      <alignment horizontal="center" vertical="center"/>
    </xf>
    <xf numFmtId="0" fontId="22" fillId="2" borderId="1" xfId="1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 wrapText="1"/>
    </xf>
    <xf numFmtId="43" fontId="18" fillId="3" borderId="1" xfId="1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18" fillId="3" borderId="1" xfId="1" applyNumberFormat="1" applyFont="1" applyFill="1" applyBorder="1" applyAlignment="1">
      <alignment horizontal="center" vertical="center"/>
    </xf>
    <xf numFmtId="0" fontId="22" fillId="3" borderId="1" xfId="1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 readingOrder="1"/>
    </xf>
    <xf numFmtId="0" fontId="25" fillId="0" borderId="3" xfId="0" applyFont="1" applyBorder="1" applyAlignment="1">
      <alignment horizontal="center" vertical="center" wrapText="1" readingOrder="1"/>
    </xf>
    <xf numFmtId="0" fontId="24" fillId="0" borderId="1" xfId="0" applyFont="1" applyBorder="1" applyAlignment="1">
      <alignment horizontal="center" vertical="top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center" vertical="center" wrapText="1" readingOrder="1"/>
    </xf>
    <xf numFmtId="187" fontId="9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2" fontId="18" fillId="0" borderId="2" xfId="1" applyNumberFormat="1" applyFont="1" applyFill="1" applyBorder="1" applyAlignment="1">
      <alignment horizontal="center" vertical="center" wrapText="1"/>
    </xf>
    <xf numFmtId="2" fontId="18" fillId="0" borderId="8" xfId="1" applyNumberFormat="1" applyFont="1" applyFill="1" applyBorder="1" applyAlignment="1">
      <alignment horizontal="center" vertical="center" wrapText="1"/>
    </xf>
    <xf numFmtId="2" fontId="18" fillId="0" borderId="3" xfId="1" applyNumberFormat="1" applyFont="1" applyFill="1" applyBorder="1" applyAlignment="1">
      <alignment horizontal="center" vertical="center" wrapText="1"/>
    </xf>
    <xf numFmtId="2" fontId="18" fillId="0" borderId="1" xfId="1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 wrapText="1"/>
    </xf>
    <xf numFmtId="2" fontId="18" fillId="3" borderId="1" xfId="1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8" fillId="2" borderId="1" xfId="1" applyNumberFormat="1" applyFont="1" applyFill="1" applyBorder="1" applyAlignment="1">
      <alignment horizontal="center" vertical="center" wrapText="1"/>
    </xf>
    <xf numFmtId="43" fontId="21" fillId="0" borderId="2" xfId="1" applyFont="1" applyFill="1" applyBorder="1" applyAlignment="1">
      <alignment horizontal="center" vertical="center"/>
    </xf>
    <xf numFmtId="43" fontId="21" fillId="0" borderId="8" xfId="1" applyFont="1" applyFill="1" applyBorder="1" applyAlignment="1">
      <alignment horizontal="center" vertical="center"/>
    </xf>
    <xf numFmtId="43" fontId="21" fillId="0" borderId="3" xfId="1" applyFont="1" applyFill="1" applyBorder="1" applyAlignment="1">
      <alignment horizontal="center" vertical="center"/>
    </xf>
    <xf numFmtId="2" fontId="21" fillId="0" borderId="2" xfId="0" applyNumberFormat="1" applyFont="1" applyFill="1" applyBorder="1" applyAlignment="1">
      <alignment horizontal="center" vertical="center" wrapText="1"/>
    </xf>
    <xf numFmtId="2" fontId="21" fillId="0" borderId="8" xfId="0" applyNumberFormat="1" applyFont="1" applyFill="1" applyBorder="1" applyAlignment="1">
      <alignment horizontal="center" vertical="center" wrapText="1"/>
    </xf>
    <xf numFmtId="2" fontId="21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4">
    <cellStyle name="Comma" xfId="1" builtinId="3"/>
    <cellStyle name="Comma 11" xfId="4" xr:uid="{00000000-0005-0000-0000-000001000000}"/>
    <cellStyle name="Comma 2" xfId="5" xr:uid="{00000000-0005-0000-0000-000002000000}"/>
    <cellStyle name="Comma 27" xfId="3" xr:uid="{00000000-0005-0000-0000-000003000000}"/>
    <cellStyle name="Comma 3" xfId="6" xr:uid="{00000000-0005-0000-0000-000004000000}"/>
    <cellStyle name="Normal" xfId="0" builtinId="0"/>
    <cellStyle name="Normal 10" xfId="7" xr:uid="{00000000-0005-0000-0000-000006000000}"/>
    <cellStyle name="Normal 19" xfId="8" xr:uid="{00000000-0005-0000-0000-000007000000}"/>
    <cellStyle name="Normal 2" xfId="9" xr:uid="{00000000-0005-0000-0000-000008000000}"/>
    <cellStyle name="Normal 28" xfId="2" xr:uid="{00000000-0005-0000-0000-000009000000}"/>
    <cellStyle name="Normal 3" xfId="10" xr:uid="{00000000-0005-0000-0000-00000A000000}"/>
    <cellStyle name="Normal 33" xfId="11" xr:uid="{00000000-0005-0000-0000-00000B000000}"/>
    <cellStyle name="Normal 4" xfId="12" xr:uid="{00000000-0005-0000-0000-00000C000000}"/>
    <cellStyle name="Percent 2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AppData\Local\Temp\&#3604;&#3657;&#3634;&#3609;1\&#3648;&#3605;&#3619;&#3637;&#3618;&#3617;&#3611;&#3619;&#3632;&#3594;&#3640;&#3617;%20&#3588;&#3607;&#3591;.&#3611;&#3600;&#3617;&#3616;&#3641;&#3617;&#3636;%201-58\&#3623;&#3636;&#3648;&#3588;&#3619;&#3634;&#3632;&#3627;&#3660;&#3612;&#3621;&#3648;&#3585;&#3603;&#3601;&#3660;&#3624;&#3633;&#3585;&#3618;&#3616;&#3634;&#3614;\&#3623;&#3636;&#3648;&#3588;&#3619;&#3634;&#3632;&#3627;&#3660;&#3612;&#3621;&#3648;&#3585;&#3603;&#3601;&#3660;&#3624;&#3633;&#3585;&#3618;&#3616;&#3634;&#3614;\&#3611;&#3619;&#3632;&#3594;&#3640;&#3617;&#3605;&#3633;&#3623;&#3594;&#3637;&#3657;&#3623;&#3633;&#3604;&#3588;&#3619;&#3633;&#3657;&#3591;&#3607;&#3637;&#3656;%203\&#3588;&#3640;&#3617;&#3591;&#3610;%20&#3611;&#3637;%2056\&#3588;&#3640;&#3617;&#3591;&#3610;&#3611;&#3600;&#3617;&#3616;&#3641;&#3617;&#3636;%20&#3611;&#3637;%20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upapan.k\Downloads\&#3611;&#3619;&#3632;&#3617;&#3623;&#3621;&#3612;&#3621;%20QOF_final\&#3611;&#3619;&#3632;&#3594;&#3640;&#3617;&#3616;&#3634;&#3618;&#3651;&#3609;%20QOF_1-58_6%20&#3605;&#3588;.57\Analyz%20%20&#3605;&#3633;&#3623;&#3594;&#3637;&#3657;&#3623;&#3633;&#3604;&#3585;&#3621;&#3634;&#3591;\DOCUME~1\looknut.a\LOCALS~1\Temp\notes7C7C1B\New%20folder\&#3611;&#3619;&#3632;&#3594;&#3640;&#3617;%20workshop%20QOF%2020-21%20&#3585;&#3614;.57_&#3619;&#3636;&#3594;&#3617;&#3629;&#3609;&#3604;&#3660;\template%20&#3592;&#3635;&#3621;&#3629;&#3591;&#3588;&#3632;&#3649;&#3609;&#3609;%20QOF%2057_570217%20Sirirat_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9;&#3623;&#3617;&#3585;&#3635;&#3621;&#3633;&#3591;&#3651;&#3594;&#3657;&#3591;&#3634;&#3609;\Data\1%20&#3610;&#3619;&#3636;&#3627;&#3634;&#3619;&#3607;&#3633;&#3656;&#3623;&#3652;&#3611;\E-Form%20&#3610;&#3619;&#3636;&#3627;&#3634;&#3619;\e-form%20&#3586;&#3629;&#3629;&#3609;&#3640;&#3617;&#3633;&#3605;&#3636;&#3648;&#3604;&#3636;&#3609;&#3607;&#3634;&#3591;\&#3586;&#3629;&#3629;&#3609;&#3640;&#3617;&#3633;&#3605;&#3636;&#3648;&#3604;&#3636;&#3609;&#3607;&#3634;&#3591;%20&#3611;&#3637;%20255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"/>
      <sheetName val="DATA"/>
      <sheetName val="KPI NHSO"/>
      <sheetName val="เปรียบเทียงบกลไก จว."/>
      <sheetName val="เปรียบเทียบเกณฑ์ On top"/>
      <sheetName val="KPI_PP"/>
      <sheetName val="ช่องทางการจ่าย"/>
      <sheetName val="เกณฑ์เยี่ยมบ้าน"/>
      <sheetName val="เกณฑ์ PCA"/>
    </sheetNames>
    <sheetDataSet>
      <sheetData sheetId="0" refreshError="1"/>
      <sheetData sheetId="1" refreshError="1"/>
      <sheetData sheetId="2">
        <row r="1">
          <cell r="A1" t="str">
            <v>KPI</v>
          </cell>
        </row>
        <row r="2">
          <cell r="A2" t="str">
            <v xml:space="preserve">1มีข้อเสนอเชิงนโยบายให้กลุ่ม เป้าหมายที่ไม่มีหลักประกันใดๆ (กลุ่มสิทธิว่าง, กลุ่มเปลี่ยนสิทธิ, กลุ่มแรงงานต่างด้าว, กลุ่มชาวต่างชาติที่อาศัยในเมืองไทยแบบชั่วคราวหรือกึ่งถาวร และแบบถาวร) ได้รับสิทธิการประกันสุขภาพ </v>
          </cell>
        </row>
        <row r="3">
          <cell r="A3" t="str">
            <v>2 ทุกคนที่อาศัยอยู่ในประเทศไทย  เมื่อเจ็บป่วยฉุกเฉินถึงแก่ชีวิตได้รับบริการจากสถานบริการ 100% ในปี 2559</v>
          </cell>
        </row>
        <row r="4">
          <cell r="A4" t="str">
            <v>3กลุ่มเป้าหมายที่ไม่มีหลัก ประกันใดๆ มีสิทธิการประกันสุขภาพ  เช่น กลุ่มสิทธิว่าง / กลุ่มเปลี่ยนสิทธิ   - กลุ่มแรงงานต่างด้าว  - กลุ่มชาวต่างชาติอาศัยในเมืองไทย ทั้งชั่วคราวและถาวร</v>
          </cell>
        </row>
        <row r="5">
          <cell r="A5" t="str">
            <v>4มีฐานข้อมูลประชากรกลุ่มเป้าหมาย</v>
          </cell>
        </row>
        <row r="6">
          <cell r="A6" t="str">
            <v>5ปรับและพัฒนาระบบบริหารจัดการของ สปสช ให้สอดคล้องกับนโยบายการสร้างหลักประกันสุขภาพขององค์กรปกครองส่วนท้องถิ่น รัฐวิสาหกิจ</v>
          </cell>
        </row>
        <row r="7">
          <cell r="A7" t="str">
            <v xml:space="preserve">6มีข้อตกลงในการกำหนดตัวชี้วัดในการพัฒนาระบบบริการสุขภาพร่วมกัน </v>
          </cell>
        </row>
        <row r="8">
          <cell r="A8" t="str">
            <v xml:space="preserve">7กองทุนฟื้นฟูฯ ร่วมกับองค์การบริหารส่วนจังหวัด  </v>
          </cell>
        </row>
        <row r="9">
          <cell r="A9" t="str">
            <v>8มีกระบวนการรับฟังความคิดเห็น</v>
          </cell>
        </row>
        <row r="10">
          <cell r="A10" t="str">
            <v xml:space="preserve">9มีกลไกประชาสัมพันธ์ในรูปแบบต่างๆ </v>
          </cell>
        </row>
        <row r="11">
          <cell r="A11" t="str">
            <v>10ผลสัมฤทธิ์ที่เป็นรูปธรรมในพื้นที่ ที่เป็นผลจากการกระจายอำนาจ    (เช่น นวตกรรมในพื้นที่) (เรื่อง)</v>
          </cell>
        </row>
        <row r="12">
          <cell r="A12" t="str">
            <v>11ร้อยละของกองทุนหลักประกันสุขภาพในระดับท้องถิ่นหรือพื้นที่ มีกิจกรรมคัดกรองโรคเบาหวาน และ/หรือโรคความดันโลหิตสูงในชุมชน ในระดับ Verbal Screening</v>
          </cell>
        </row>
        <row r="13">
          <cell r="A13" t="str">
            <v>12ร้อยละของกองทุนหลักประกันสุขภาพในระดับท้องถิ่น หรือพื้นที่มีกิจกรรมส่งเสริมสุขภาพ ป้องกันโรค หรือฟื้นฟูสมรรถภาพในกลุ่มผู สูงอายุหรือคนพิการในชุมชน</v>
          </cell>
        </row>
        <row r="14">
          <cell r="A14" t="str">
            <v>13ร้อยละขององค์กรภาคีที่ร่วมในการบริหารงานและดำเนินการในระบบหลักประกันสุขภาพในพื้นที่ เทียบเป้าหมาย(ประเมินระดับเขต  ทุกจังหวัดในเขตต้องมีภาคีดำเนินงานตามภารกิจหลัก &gt; 1 ภารกิจ)</v>
          </cell>
        </row>
        <row r="15">
          <cell r="A15" t="str">
            <v>14ร้อยละที่เพิ่มขึ้นของเครือข่ายหน่วยบริการเอกชนเข้าร่วมให้บริการที่มีไม่เพียงพอ/มีข้อจำกัดในภาครัฐ [SG 9]</v>
          </cell>
        </row>
        <row r="16">
          <cell r="A16" t="str">
            <v>15จำนวนSocial Enterpriseในพื้นที่ที่เข้าร่วม  (วัดภาพรวมประเทศ)</v>
          </cell>
        </row>
        <row r="17">
          <cell r="A17" t="str">
            <v>16จำนวนการผ่าตัด Elective Surgery ในโรงพยาบาลเอกชน (ราย)</v>
          </cell>
        </row>
        <row r="18">
          <cell r="A18" t="str">
            <v>17ศูนย์ประสานงานภาคประชาชน</v>
          </cell>
        </row>
        <row r="19">
          <cell r="A19" t="str">
            <v>18ร้อยละของการแก้ไขปัญหาเรื่อง  ร้องเรียนแล้วเสร็จใน 30 วันทำการ   (TR_3.2)</v>
          </cell>
        </row>
        <row r="20">
          <cell r="A20" t="str">
            <v>19จำนวนหน่วยบริการขนาด 60 เตียง ขึ้นไป ที่มีการจัดตั้งศูนย์บริการหลักประกันสุขภาพในหน่วยบริการ  (TR_3.3)</v>
          </cell>
        </row>
        <row r="21">
          <cell r="A21" t="str">
            <v>20จำนวนศูนย์บริการหลักประกันสุขภาพในหน่วยบริการ  (TR_3.4)</v>
          </cell>
        </row>
        <row r="22">
          <cell r="A22" t="str">
            <v>21ร้อยละของหน่วยรับเรื่องร้องเรียนอื่นที่เป็นอิสระจากผู้ถูกร้องเรียนตามมาตรา50(5) สามารถดำเนินงานได้ตามเกณฑ์ที่กำหนด (TR_3.5)</v>
          </cell>
        </row>
        <row r="23">
          <cell r="A23" t="str">
            <v>22หน่วยรับเรื่องร้องเรียนอื่นที่เป็นอิสระเพิ่มขึ้น (แห่ง)</v>
          </cell>
        </row>
        <row r="24">
          <cell r="A24" t="str">
            <v>23กระบวนการพิจารณาผลตาม ม. 41 จนเสร็จในคณะอนุกรรมการจังหวัด ไม่เกิน 30 วัน (ร้อยละ)</v>
          </cell>
        </row>
        <row r="25">
          <cell r="A25" t="str">
            <v>24มีเครือข่ายการทำงานแบบจิตอาสา/มิตรภาพบำบัดเพิ่มขึ้น</v>
          </cell>
        </row>
        <row r="26">
          <cell r="A26" t="str">
            <v xml:space="preserve">25N9 )  ร้อยละองค์กรภาคีมี ร่วมกัน ขับเคลื่อนงานด้านหลักประกันสุขภาพจนบรรลุผล             1 ท้องถิ่น </v>
          </cell>
        </row>
        <row r="27">
          <cell r="A27" t="str">
            <v>26          2  องค์กรภาคประชาน</v>
          </cell>
        </row>
        <row r="28">
          <cell r="A28" t="str">
            <v xml:space="preserve">27          3  องค์กรเอกชน </v>
          </cell>
        </row>
        <row r="29">
          <cell r="A29" t="str">
            <v xml:space="preserve">28         4. องค์กร รัฐอื่น/ศึกษา/พม./เกษตร/มหาดไทย </v>
          </cell>
        </row>
        <row r="30">
          <cell r="A30" t="str">
            <v xml:space="preserve">29         5. องค์กรวิชาชีพ </v>
          </cell>
        </row>
        <row r="31">
          <cell r="A31" t="str">
            <v>30         6. หน่วยงาน ส.ต่างๆ</v>
          </cell>
        </row>
        <row r="32">
          <cell r="A32" t="str">
            <v>31N16)  มีกลไกเสริมสร้างความสัมพันธ์การลดความขัดแย้ง</v>
          </cell>
        </row>
        <row r="33">
          <cell r="A33" t="str">
            <v>32N17) ร้อยละของหน่วยบริการรับส่งต่อที่มีการดำเนินการด้านมิตรภาพบำบัดและ จิตอาสา</v>
          </cell>
        </row>
        <row r="34">
          <cell r="A34" t="str">
            <v>33ร้อยละโรงพยาบาล UC ที่ได้รับการรับรองคุณภาพตามมาตรฐานในขั้น HA (TR_2.1.1)</v>
          </cell>
        </row>
        <row r="35">
          <cell r="A35" t="str">
            <v>34จำนวนของเขตบริการสาธารณสุขที่มีเครือข่าย  “บริการตติยภูมิเฉพาะด้าน”ที่ได้มาตรฐาน (TR_2.1.2)</v>
          </cell>
        </row>
        <row r="36">
          <cell r="A36" t="str">
            <v>35อัตราครัวเรือนที่มีรายได้ต่ำ (Quintile 1) มีค่าใช้จ่ายด้านสุขภาพเกินร้อยละ 10 ของรายจ่ายรวมทั้งหมด (TR_2.2)</v>
          </cell>
        </row>
        <row r="37">
          <cell r="A37" t="str">
            <v>36ร้อยละของประชาชนผู้มีสิทธิประกันสุขภาพที่เมื่อเจ็บป่วยแล้วไม่ใช้สิทธิในระบบหลักประกันสุขภาพด้วยสาเหตุด้านคุณภาพบริการ (TR_2.6)</v>
          </cell>
        </row>
        <row r="38">
          <cell r="A38" t="str">
            <v>37จำนวนศุนย์สุขภาพชุมชนใกล้บ้านใกล้ใจในเขตเมือง (แห่ง)</v>
          </cell>
        </row>
        <row r="39">
          <cell r="A39" t="str">
            <v xml:space="preserve">38ร้อยละของ รพ สต.ที่มีบริการแพทย์แผนไทยพื้นฐาน เน้นการใช้ยาพื้นฐาน 5 รายการ </v>
          </cell>
        </row>
        <row r="40">
          <cell r="A40" t="str">
            <v>39ร้อยละหน่วยบริการปฐมภูมิผ่านเกณฑ์มาตรฐานที่กำหนด (กำหนดตามบริบทของ พท.)</v>
          </cell>
        </row>
        <row r="41">
          <cell r="A41" t="str">
            <v>40ร้อยละของครอบครัวที่มีหมอใกล้บ้านใกล้ใจดูแลที่บ้าน (TR_2.5)</v>
          </cell>
        </row>
        <row r="42">
          <cell r="A42" t="str">
            <v>41ผู้ป่วยเบาหวาน ความดันโลหิตสูง ที่ได้รับการตรวจคัดกรองภาวะแทรกซ้อนเพิ่มขึ้น (ล้านคน)</v>
          </cell>
        </row>
        <row r="43">
          <cell r="A43" t="str">
            <v>42อัตราการเข้าถึงบริการของผู้ป่วยโรคเบาหวานเทียบกับอัตราความชุกของการเกิดโรค   (TR_2.7)</v>
          </cell>
        </row>
        <row r="44">
          <cell r="A44" t="str">
            <v>43อัตราการเข้าถึงบริการของผู้ป่วยโรคความดันโลหิตสูง เทียบกับอัตราความชุกของการเกิดโรค   (TR_2.8)</v>
          </cell>
        </row>
        <row r="45">
          <cell r="A45" t="str">
            <v>44ร้อยละของหน่วยบริการที่มีการดำเนินงานมิตรภาพบำบัดที่มีเครือข่ายผู้ป่วยเรื้อรัง 2 ใน 6 โรค (มะเร็ง/หัวใจ/ไต/พิการ/เอดส์/เบาหวาน)  (TR_2.4)</v>
          </cell>
        </row>
        <row r="46">
          <cell r="A46" t="str">
            <v>45ความครอบคลุมของการได้รับยาต้านไวรัสของผู้ป่วยเอดส์ในระบบหลักประกันสุขภาพเทียบกับประมาณการณ์ผู้ป่วยที่เข้าเกณฑ์ควรได้รับยา   (TR_2.9.1)</v>
          </cell>
        </row>
        <row r="47">
          <cell r="A47" t="str">
            <v>46อัตราการมีชีวิตอยู่หลังการรับยาต้านไวรัส 12 เดือน  TR_2.9.2</v>
          </cell>
        </row>
        <row r="48">
          <cell r="A48" t="str">
            <v xml:space="preserve">47ผู้ป่วยที่ป่วยด้วยโรคร้ายแรง ได้รับยาที่จำเป็นตามเกณฑ์และข้อบ่งชี้ทางการแพทย์เพิ่มขึ้น </v>
          </cell>
        </row>
        <row r="49">
          <cell r="A49" t="str">
            <v>48ประชาชนที่ได้รับบริการการแพทย์แผนไทยเพิ่มขึ้น [SG 15]</v>
          </cell>
        </row>
        <row r="50">
          <cell r="A50" t="str">
            <v>49จำนวนสตรีอายุ 30-60 ปี  ที่ได้รับการตรวจคัดกรองมะเร็งปากมดลูก (ล้านคน)</v>
          </cell>
        </row>
        <row r="51">
          <cell r="A51" t="str">
            <v>50จำนวนผู้สูงอายุที่ได้รับการใส่ฟันเทียม</v>
          </cell>
        </row>
        <row r="52">
          <cell r="A52" t="str">
            <v>51ให้รางวัลแก่หน่วยบริการ  บุคลากรสาธารณสุขที่เกี่ยวข้องกับการพัฒนาระบบหลักประกันสุขภาพ  (ครั้ง/ปี)</v>
          </cell>
        </row>
        <row r="53">
          <cell r="A53" t="str">
            <v>52ร้อยละของการลดการไปใช้บริการของผู้ป่วยเบาหวาน ความดันโลหิตสูงในหน่วยบริการระดับจังหวัด</v>
          </cell>
        </row>
        <row r="54">
          <cell r="A54" t="str">
            <v>53จำนวนยาสมุนไพรที่เข้าบัญชียาหลักแห่งชาติ</v>
          </cell>
        </row>
        <row r="55">
          <cell r="A55" t="str">
            <v>54จำนวนหน่วยบริการที่เป็นศูนย์บริการด้านการแพทย์แผนไทยและมีแพทย์แผนไทยประจำ มีการ certify ระดับ CUP (ยา, นวด, ประคบ, PNC)</v>
          </cell>
        </row>
        <row r="56">
          <cell r="A56" t="str">
            <v>55ร้อยละของผู้ป่วยโรคหัวใจ Class IV ที่ได้รับการผ่าตัดภายใน 3 เดือน</v>
          </cell>
        </row>
        <row r="57">
          <cell r="A57" t="str">
            <v xml:space="preserve">56ร้อยละของผู้ป่วยโรคต้อกระจกที่จำเป็นต้องได้รับการผ่าตัด ได้รับการผ่าตัดภายใน 3 เดือน </v>
          </cell>
        </row>
        <row r="58">
          <cell r="A58" t="str">
            <v xml:space="preserve">57ผู้ป่วยโรคกล้ามเนื้อหัวใจขาดเลือดเฉียบพลัน ชนิด ST Elevated (STEMI) ได้รับยาละลายลิ่มเลือด และ/หรือได้ทำ PCI เพิ่มขึ้น </v>
          </cell>
        </row>
        <row r="59">
          <cell r="A59" t="str">
            <v>58จำนวนผู้ป่วยโรคหลอดเลือดสมองตีบหรืออุดตันเฉียบพลัน (Cerebral Infarction) ได้รับยาละลายลิ่มเลือด (คน)</v>
          </cell>
        </row>
        <row r="60">
          <cell r="A60" t="str">
            <v xml:space="preserve">59N39) สัดส่วน OP visit PCU ต่อ OP visit รพ.แม่ข่าย </v>
          </cell>
        </row>
        <row r="61">
          <cell r="A61" t="str">
            <v>60N48)  จำนวนบุคลากร ที่ผลิตและพัฒนาเพื่อตอบสนองระบบบริการปฐมภูมิ</v>
          </cell>
        </row>
        <row r="62">
          <cell r="A62" t="str">
            <v>61N50 ) ร้อยละความพึงพอใจของบุคลากรหน่วยบริการปฐมภูมิ</v>
          </cell>
        </row>
        <row r="63">
          <cell r="A63" t="str">
            <v>62มีการพัฒนาสิทธิประโยชน์หลักที่เท่าเทียมตามนโยบายรัฐบาล(ฉุกเฉิน ไต เอดส์ มะเร็ง ผู้ป่วยใน ระบบส่งต่อรับกลับ)</v>
          </cell>
        </row>
        <row r="64">
          <cell r="A64" t="str">
            <v>63มีการบริหารจัดการควบคุมค่าใช้จ่ายร่วมกับกองทุนสุขภาพอื่น (การเจรจา/จัดซื้อยาและเวชภัณฑ์ หรืออื่นๆ)</v>
          </cell>
        </row>
        <row r="65">
          <cell r="A65" t="str">
            <v>64มีการพัฒนาเป็นศูนย์การจ่าย (National Clearing House)ภายใต้เงื่อนไขที่ 3 กองทุนยอมรับ มีการพัฒนา และบูรณาการระบบบริหารจัดการร่วมกับกองทุนสุขภาพอื่นเพิ่มขึ้น เช่น  call center  , IS, DRGs,  DRMO, Data clearing house, Audit</v>
          </cell>
        </row>
        <row r="66">
          <cell r="A66" t="str">
            <v>65N83) ประชาชนทุกสิทธิ สามารถเข้าถึงและ ได้รับสิทธิประโยชน์ ใกล้เคียงกัน</v>
          </cell>
        </row>
        <row r="67">
          <cell r="A67" t="str">
            <v>66N89) จำนวนความสำเร็จในการใช้ข้อมูลกลางร่วมกัน ( เมื่อรู้จำนวนระบบที่ต้องร่วมกัน)</v>
          </cell>
        </row>
        <row r="68">
          <cell r="A68" t="str">
            <v>67อัตราการเบิกจ่ายรวมก่อหนี้ผูกพันงบบริหารจัดการสำนักงานเป็นไปตามแผนและระยะเวลาที่กำหนด  (TR_1.1)</v>
          </cell>
        </row>
        <row r="69">
          <cell r="A69" t="str">
            <v>68อัตราการเบิกจ่ายวงเงินกองทุนเหมาจ่ายรายหัวที่ได้เบิกจ่ายและก่อหนี้ผูกพันให้แก่หน่วยบริการเป็นไปตามแผนและระยะเวลาที่กำหนด  (TR_1.2)</v>
          </cell>
        </row>
        <row r="70">
          <cell r="A70" t="str">
            <v>69ประสิทธิภาพการบริหารกองทุน    (ณ 30 กย มีเงิน กองทุน &lt;5%)  (G7)</v>
          </cell>
        </row>
        <row r="71">
          <cell r="A71" t="str">
            <v>70มีผลศึกษา/ข้อเสนอเชิงนโยบายเพื่อความยั่งยืนของระบบฯ เช่น     Deductible/Co payment/Cost Sharing/เก็บเบี้ยประกัน/ความเป็นไปได้ของ Earmark tax (เรื่อง) (G7)</v>
          </cell>
        </row>
        <row r="72">
          <cell r="A72" t="str">
            <v>71อัตราการเบิกจ่ายวงเงินกองทุนส่งเสริมสุขภาพ ป้องกันโรคที่ได้  เบิกจ่ายจริงให้แก่หน่วยบริการ  (TR_1.3)</v>
          </cell>
        </row>
        <row r="73">
          <cell r="A73" t="str">
            <v>72มีกระบวนการประเมินความคุ้มค่าในการพัฒนาสิทธิประโยชน์</v>
          </cell>
        </row>
        <row r="74">
          <cell r="A74" t="str">
            <v>73กระบวนการบริหารกองทุนฯผ่านเกณฑ์ธรรมาภิบาลตามที่ กพร.กำหนด [SG 26]</v>
          </cell>
        </row>
        <row r="75">
          <cell r="A75" t="str">
            <v>74การจัดส่งรายงานการรับและการใช้จ่ายเงินฯ ตามบทบัญญัติของรัฐธรรมนูญฯ มาตรา 170 ให้ กรมบัญชีกลาง (วัน)   (TR_1.4)</v>
          </cell>
        </row>
        <row r="76">
          <cell r="A76" t="str">
            <v>75อัตราความพึงพอของผู้รับบริการเพิ่มขึ้น  (TR_3.1.1)</v>
          </cell>
        </row>
        <row r="77">
          <cell r="A77" t="str">
            <v>76อัตราความพึงพอใจ ของผู้ให้บริการเพิ่มขึ้น  (TR_3.1.2)</v>
          </cell>
        </row>
        <row r="78">
          <cell r="A78" t="str">
            <v>77ผ่านการประเมินและรับรอง TQA ในปี 2559</v>
          </cell>
        </row>
        <row r="79">
          <cell r="A79" t="str">
            <v>78บทบาทคณะกรรมการทุนหมุนเวียน  (TR_4.1)</v>
          </cell>
        </row>
        <row r="80">
          <cell r="A80" t="str">
            <v>79 การบริหารความเสี่ยง   (TRIS_4.2)</v>
          </cell>
        </row>
        <row r="81">
          <cell r="A81" t="str">
            <v>80การควบคุมภายใน   (TRIS_4.3)</v>
          </cell>
        </row>
        <row r="82">
          <cell r="A82" t="str">
            <v>81การตรวจสอบภายใน   (TRIS_4.4)</v>
          </cell>
        </row>
        <row r="83">
          <cell r="A83" t="str">
            <v>82การบริหารจัดการสารสนเทศ   (TRIS_4.5)</v>
          </cell>
        </row>
        <row r="84">
          <cell r="A84" t="str">
            <v>83การบริหารทรัพยากรบุคคล   (TRIS_4.6)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ประจำทั้งหมด_ณ พย.56"/>
      <sheetName val="1.1 anc 12 wk"/>
      <sheetName val="1.2 anc5"/>
      <sheetName val="1.3 cx screen"/>
      <sheetName val="2.1 OP visit"/>
      <sheetName val="2.2 Asthma"/>
      <sheetName val="2.3 adm rate DM short"/>
      <sheetName val="2.3 adm rate HT complicate "/>
      <sheetName val="3.1 หมอครอบครัว"/>
      <sheetName val="3.2 PCU ผ่านขึ้นทะเบียน"/>
    </sheetNames>
    <sheetDataSet>
      <sheetData sheetId="0">
        <row r="197">
          <cell r="L197" t="str">
            <v>01</v>
          </cell>
        </row>
        <row r="198">
          <cell r="L198" t="str">
            <v>02</v>
          </cell>
        </row>
        <row r="199">
          <cell r="L199" t="str">
            <v>03</v>
          </cell>
        </row>
        <row r="200">
          <cell r="L200" t="str">
            <v>04</v>
          </cell>
        </row>
        <row r="201">
          <cell r="L201" t="str">
            <v>05</v>
          </cell>
        </row>
        <row r="202">
          <cell r="L202" t="str">
            <v>06</v>
          </cell>
        </row>
        <row r="203">
          <cell r="L203" t="str">
            <v>07</v>
          </cell>
        </row>
        <row r="204">
          <cell r="L204" t="str">
            <v>08</v>
          </cell>
        </row>
        <row r="205">
          <cell r="L205" t="str">
            <v>09</v>
          </cell>
        </row>
        <row r="206">
          <cell r="L206" t="str">
            <v>10</v>
          </cell>
        </row>
        <row r="207">
          <cell r="L207" t="str">
            <v>11</v>
          </cell>
        </row>
        <row r="208">
          <cell r="L208" t="str">
            <v>12</v>
          </cell>
        </row>
        <row r="209">
          <cell r="L209" t="str">
            <v>13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Y1">
            <v>21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ขออนุมัติ"/>
      <sheetName val="form-ขออนุมัติดท."/>
      <sheetName val="FM 008 ขอเบิกจ่าย"/>
      <sheetName val="FM 006 ใบขวาง"/>
      <sheetName val="FM 009 ทางด่วน"/>
      <sheetName val="FM 001ใบรับรองแทนใบเสร็จ"/>
      <sheetName val="รหัสงบ"/>
      <sheetName val="รายชื่อ"/>
      <sheetName val="ข้อมูล รายชื่อผู้ร่วมเดินทาง"/>
      <sheetName val="piv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นายแพทย์ศักดิ์ชัย  กาญจนวัฒนา</v>
          </cell>
        </row>
        <row r="3">
          <cell r="A3" t="str">
            <v xml:space="preserve">นายแพทย์เรืองศิลป์ เถื่อนนาดี </v>
          </cell>
        </row>
        <row r="4">
          <cell r="A4" t="str">
            <v>นางสาริณี   ต่อศักดิ์</v>
          </cell>
        </row>
        <row r="5">
          <cell r="A5" t="str">
            <v>นายวีระชัย  ก้อนมณี</v>
          </cell>
        </row>
        <row r="6">
          <cell r="A6" t="str">
            <v>นางสุภาพรรณ  กิตติวิศิษฏ์</v>
          </cell>
        </row>
        <row r="7">
          <cell r="A7" t="str">
            <v>นายอภิศักดิ์  เข็มพิลา</v>
          </cell>
        </row>
        <row r="8">
          <cell r="A8" t="str">
            <v>นางสาวกานดา  ธำรงวงศ์สวัสดิ์</v>
          </cell>
        </row>
        <row r="9">
          <cell r="A9" t="str">
            <v>นางสาวอรุณรัศม์  กุนา</v>
          </cell>
        </row>
        <row r="10">
          <cell r="A10" t="str">
            <v>นางสาวเสนีย์วรรณ์  เสนียุทธ์</v>
          </cell>
        </row>
        <row r="11">
          <cell r="A11" t="str">
            <v>นายสวัสดิ์ชัย  คล้ายทอง</v>
          </cell>
        </row>
        <row r="12">
          <cell r="A12" t="str">
            <v>นางพรพิศ  หนองขุ่นสาร</v>
          </cell>
        </row>
        <row r="13">
          <cell r="A13" t="str">
            <v>นางพิณทิพย์ กึนพันธ์</v>
          </cell>
        </row>
        <row r="14">
          <cell r="A14" t="str">
            <v>นายธนภัทร  มาศมนัส</v>
          </cell>
        </row>
        <row r="15">
          <cell r="A15" t="str">
            <v>นางสาวธนัญญา  อาษากิจ</v>
          </cell>
        </row>
        <row r="16">
          <cell r="A16" t="str">
            <v>นางสาวสุวรา  สุเมธาราวดี</v>
          </cell>
        </row>
        <row r="17">
          <cell r="A17" t="str">
            <v>นายสำราญ ภูมิจันทึก</v>
          </cell>
        </row>
        <row r="18">
          <cell r="A18" t="str">
            <v>นายอานิตย์  บุตะคุ</v>
          </cell>
        </row>
        <row r="19">
          <cell r="A19" t="str">
            <v>นายชวฤทธิ์  แสงโทโพธิ์</v>
          </cell>
        </row>
        <row r="20">
          <cell r="A20" t="str">
            <v>นายสัณทวี  เข็มขัด</v>
          </cell>
        </row>
        <row r="21">
          <cell r="A21" t="str">
            <v>นายปรัชญานนท์ ประไพวัชรพันธ์</v>
          </cell>
        </row>
        <row r="22">
          <cell r="A22" t="str">
            <v>นางสาวจิตราวดี  อาศรัยป่า</v>
          </cell>
        </row>
        <row r="23">
          <cell r="A23" t="str">
            <v>นางสาวพงศ์ผกา  ภัณฑลักษณ์</v>
          </cell>
        </row>
        <row r="24">
          <cell r="A24" t="str">
            <v>(ดังรายชื่อแนบท้าย)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workbookViewId="0">
      <selection activeCell="B6" sqref="B6"/>
    </sheetView>
  </sheetViews>
  <sheetFormatPr defaultRowHeight="20.100000000000001" customHeight="1" x14ac:dyDescent="0.2"/>
  <cols>
    <col min="1" max="1" width="7.625" customWidth="1"/>
    <col min="2" max="2" width="72.625" customWidth="1"/>
    <col min="4" max="9" width="7.625" customWidth="1"/>
  </cols>
  <sheetData>
    <row r="1" spans="1:9" ht="20.100000000000001" customHeight="1" x14ac:dyDescent="0.2">
      <c r="A1" s="95" t="s">
        <v>0</v>
      </c>
      <c r="B1" s="95" t="s">
        <v>1</v>
      </c>
      <c r="C1" s="87" t="s">
        <v>259</v>
      </c>
      <c r="D1" s="89" t="s">
        <v>2</v>
      </c>
      <c r="E1" s="89"/>
      <c r="F1" s="89"/>
      <c r="G1" s="89"/>
      <c r="H1" s="89"/>
      <c r="I1" s="89"/>
    </row>
    <row r="2" spans="1:9" ht="20.100000000000001" customHeight="1" x14ac:dyDescent="0.2">
      <c r="A2" s="95"/>
      <c r="B2" s="95"/>
      <c r="C2" s="88"/>
      <c r="D2" s="73">
        <v>1</v>
      </c>
      <c r="E2" s="73">
        <v>2</v>
      </c>
      <c r="F2" s="73">
        <v>3</v>
      </c>
      <c r="G2" s="73">
        <v>4</v>
      </c>
      <c r="H2" s="73">
        <v>5</v>
      </c>
      <c r="I2" s="74" t="s">
        <v>3</v>
      </c>
    </row>
    <row r="3" spans="1:9" ht="24.95" customHeight="1" x14ac:dyDescent="0.55000000000000004">
      <c r="A3" s="22">
        <v>1</v>
      </c>
      <c r="B3" s="23" t="s">
        <v>4</v>
      </c>
      <c r="C3" s="24">
        <v>55</v>
      </c>
      <c r="D3" s="51" t="s">
        <v>8</v>
      </c>
      <c r="E3" s="51" t="s">
        <v>9</v>
      </c>
      <c r="F3" s="51" t="s">
        <v>10</v>
      </c>
      <c r="G3" s="51" t="s">
        <v>17</v>
      </c>
      <c r="H3" s="51" t="s">
        <v>260</v>
      </c>
      <c r="I3" s="51">
        <v>5</v>
      </c>
    </row>
    <row r="4" spans="1:9" ht="24.95" customHeight="1" x14ac:dyDescent="0.55000000000000004">
      <c r="A4" s="22">
        <v>2</v>
      </c>
      <c r="B4" s="23" t="s">
        <v>6</v>
      </c>
      <c r="C4" s="24">
        <v>57</v>
      </c>
      <c r="D4" s="51" t="s">
        <v>261</v>
      </c>
      <c r="E4" s="51" t="s">
        <v>262</v>
      </c>
      <c r="F4" s="51" t="s">
        <v>263</v>
      </c>
      <c r="G4" s="51" t="s">
        <v>264</v>
      </c>
      <c r="H4" s="51" t="s">
        <v>265</v>
      </c>
      <c r="I4" s="51">
        <v>5</v>
      </c>
    </row>
    <row r="5" spans="1:9" ht="24.95" customHeight="1" x14ac:dyDescent="0.55000000000000004">
      <c r="A5" s="22">
        <v>3</v>
      </c>
      <c r="B5" s="23" t="s">
        <v>11</v>
      </c>
      <c r="C5" s="24">
        <v>50</v>
      </c>
      <c r="D5" s="51" t="s">
        <v>7</v>
      </c>
      <c r="E5" s="51" t="s">
        <v>8</v>
      </c>
      <c r="F5" s="51" t="s">
        <v>9</v>
      </c>
      <c r="G5" s="51" t="s">
        <v>10</v>
      </c>
      <c r="H5" s="51" t="s">
        <v>5</v>
      </c>
      <c r="I5" s="51">
        <v>5</v>
      </c>
    </row>
    <row r="6" spans="1:9" ht="24.95" customHeight="1" x14ac:dyDescent="0.55000000000000004">
      <c r="A6" s="22">
        <v>4</v>
      </c>
      <c r="B6" s="23" t="s">
        <v>266</v>
      </c>
      <c r="C6" s="24">
        <v>40</v>
      </c>
      <c r="D6" s="51" t="s">
        <v>12</v>
      </c>
      <c r="E6" s="51" t="s">
        <v>13</v>
      </c>
      <c r="F6" s="51" t="s">
        <v>7</v>
      </c>
      <c r="G6" s="51" t="s">
        <v>8</v>
      </c>
      <c r="H6" s="51" t="s">
        <v>267</v>
      </c>
      <c r="I6" s="51">
        <v>5</v>
      </c>
    </row>
    <row r="7" spans="1:9" ht="24.95" customHeight="1" x14ac:dyDescent="0.55000000000000004">
      <c r="A7" s="94">
        <v>5</v>
      </c>
      <c r="B7" s="23" t="s">
        <v>268</v>
      </c>
      <c r="C7" s="24" t="s">
        <v>269</v>
      </c>
      <c r="D7" s="51" t="s">
        <v>270</v>
      </c>
      <c r="E7" s="51" t="s">
        <v>271</v>
      </c>
      <c r="F7" s="51" t="s">
        <v>272</v>
      </c>
      <c r="G7" s="51" t="s">
        <v>271</v>
      </c>
      <c r="H7" s="51" t="s">
        <v>273</v>
      </c>
      <c r="I7" s="51">
        <v>5</v>
      </c>
    </row>
    <row r="8" spans="1:9" ht="24.95" customHeight="1" x14ac:dyDescent="0.55000000000000004">
      <c r="A8" s="94"/>
      <c r="B8" s="23" t="s">
        <v>274</v>
      </c>
      <c r="C8" s="24" t="s">
        <v>269</v>
      </c>
      <c r="D8" s="51" t="s">
        <v>270</v>
      </c>
      <c r="E8" s="51" t="s">
        <v>271</v>
      </c>
      <c r="F8" s="51" t="s">
        <v>272</v>
      </c>
      <c r="G8" s="51" t="s">
        <v>271</v>
      </c>
      <c r="H8" s="51" t="s">
        <v>273</v>
      </c>
      <c r="I8" s="51">
        <v>5</v>
      </c>
    </row>
    <row r="9" spans="1:9" ht="73.5" customHeight="1" x14ac:dyDescent="0.2">
      <c r="A9" s="25">
        <v>6</v>
      </c>
      <c r="B9" s="26" t="s">
        <v>275</v>
      </c>
      <c r="C9" s="24" t="s">
        <v>276</v>
      </c>
      <c r="D9" s="51" t="s">
        <v>277</v>
      </c>
      <c r="E9" s="51" t="s">
        <v>278</v>
      </c>
      <c r="F9" s="51" t="s">
        <v>279</v>
      </c>
      <c r="G9" s="51" t="s">
        <v>280</v>
      </c>
      <c r="H9" s="51" t="s">
        <v>281</v>
      </c>
      <c r="I9" s="10">
        <v>1</v>
      </c>
    </row>
    <row r="11" spans="1:9" ht="20.100000000000001" customHeight="1" x14ac:dyDescent="0.2">
      <c r="A11" s="94" t="s">
        <v>0</v>
      </c>
      <c r="B11" s="94" t="s">
        <v>14</v>
      </c>
      <c r="C11" s="90" t="s">
        <v>259</v>
      </c>
      <c r="D11" s="92"/>
      <c r="E11" s="92"/>
      <c r="F11" s="92"/>
      <c r="G11" s="92"/>
      <c r="H11" s="92"/>
      <c r="I11" s="92"/>
    </row>
    <row r="12" spans="1:9" ht="15" customHeight="1" x14ac:dyDescent="0.2">
      <c r="A12" s="94"/>
      <c r="B12" s="94"/>
      <c r="C12" s="91"/>
      <c r="D12" s="62">
        <v>1</v>
      </c>
      <c r="E12" s="62">
        <v>2</v>
      </c>
      <c r="F12" s="62">
        <v>3</v>
      </c>
      <c r="G12" s="62">
        <v>4</v>
      </c>
      <c r="H12" s="62">
        <v>5</v>
      </c>
      <c r="I12" s="75" t="s">
        <v>3</v>
      </c>
    </row>
    <row r="13" spans="1:9" ht="18" customHeight="1" x14ac:dyDescent="0.2">
      <c r="A13" s="94">
        <v>1</v>
      </c>
      <c r="B13" s="93" t="s">
        <v>15</v>
      </c>
      <c r="C13" s="93"/>
      <c r="D13" s="93"/>
      <c r="E13" s="93"/>
      <c r="F13" s="93"/>
      <c r="G13" s="93"/>
      <c r="H13" s="93"/>
      <c r="I13" s="93"/>
    </row>
    <row r="14" spans="1:9" ht="18" customHeight="1" x14ac:dyDescent="0.2">
      <c r="A14" s="94"/>
      <c r="B14" s="27" t="s">
        <v>16</v>
      </c>
      <c r="C14" s="24">
        <v>69</v>
      </c>
      <c r="D14" s="24" t="s">
        <v>282</v>
      </c>
      <c r="E14" s="24" t="s">
        <v>283</v>
      </c>
      <c r="F14" s="24" t="s">
        <v>284</v>
      </c>
      <c r="G14" s="24" t="s">
        <v>285</v>
      </c>
      <c r="H14" s="24" t="s">
        <v>286</v>
      </c>
      <c r="I14" s="24">
        <v>5</v>
      </c>
    </row>
    <row r="15" spans="1:9" ht="18" customHeight="1" x14ac:dyDescent="0.2">
      <c r="A15" s="94"/>
      <c r="B15" s="28" t="s">
        <v>20</v>
      </c>
      <c r="C15" s="24">
        <v>14</v>
      </c>
      <c r="D15" s="24" t="s">
        <v>287</v>
      </c>
      <c r="E15" s="24" t="s">
        <v>288</v>
      </c>
      <c r="F15" s="24" t="s">
        <v>289</v>
      </c>
      <c r="G15" s="24" t="s">
        <v>290</v>
      </c>
      <c r="H15" s="24" t="s">
        <v>291</v>
      </c>
      <c r="I15" s="24">
        <v>5</v>
      </c>
    </row>
    <row r="16" spans="1:9" ht="18" customHeight="1" x14ac:dyDescent="0.2">
      <c r="A16" s="94"/>
      <c r="B16" s="27" t="s">
        <v>21</v>
      </c>
      <c r="C16" s="24">
        <v>57</v>
      </c>
      <c r="D16" s="24" t="s">
        <v>261</v>
      </c>
      <c r="E16" s="24" t="s">
        <v>262</v>
      </c>
      <c r="F16" s="24" t="s">
        <v>263</v>
      </c>
      <c r="G16" s="24" t="s">
        <v>264</v>
      </c>
      <c r="H16" s="24" t="s">
        <v>265</v>
      </c>
      <c r="I16" s="24">
        <v>5</v>
      </c>
    </row>
    <row r="17" spans="1:9" ht="37.5" x14ac:dyDescent="0.2">
      <c r="A17" s="24">
        <v>2</v>
      </c>
      <c r="B17" s="27" t="s">
        <v>292</v>
      </c>
      <c r="C17" s="76" t="s">
        <v>293</v>
      </c>
      <c r="D17" s="24" t="s">
        <v>294</v>
      </c>
      <c r="E17" s="24" t="s">
        <v>295</v>
      </c>
      <c r="F17" s="24" t="s">
        <v>296</v>
      </c>
      <c r="G17" s="24" t="s">
        <v>297</v>
      </c>
      <c r="H17" s="24" t="s">
        <v>298</v>
      </c>
      <c r="I17" s="24">
        <v>2</v>
      </c>
    </row>
    <row r="18" spans="1:9" ht="54" customHeight="1" x14ac:dyDescent="0.2">
      <c r="A18" s="24">
        <v>3</v>
      </c>
      <c r="B18" s="27" t="s">
        <v>22</v>
      </c>
      <c r="C18" s="24">
        <v>80</v>
      </c>
      <c r="D18" s="24" t="s">
        <v>18</v>
      </c>
      <c r="E18" s="24" t="s">
        <v>19</v>
      </c>
      <c r="F18" s="24" t="s">
        <v>299</v>
      </c>
      <c r="G18" s="24" t="s">
        <v>300</v>
      </c>
      <c r="H18" s="24">
        <v>100</v>
      </c>
      <c r="I18" s="24">
        <v>5</v>
      </c>
    </row>
    <row r="19" spans="1:9" ht="24.95" customHeight="1" x14ac:dyDescent="0.2">
      <c r="A19" s="24">
        <v>4</v>
      </c>
      <c r="B19" s="27" t="s">
        <v>301</v>
      </c>
      <c r="C19" s="24">
        <v>22</v>
      </c>
      <c r="D19" s="24" t="s">
        <v>302</v>
      </c>
      <c r="E19" s="24" t="s">
        <v>303</v>
      </c>
      <c r="F19" s="24" t="s">
        <v>304</v>
      </c>
      <c r="G19" s="24" t="s">
        <v>305</v>
      </c>
      <c r="H19" s="24" t="s">
        <v>306</v>
      </c>
      <c r="I19" s="24">
        <v>1</v>
      </c>
    </row>
  </sheetData>
  <mergeCells count="11">
    <mergeCell ref="A13:A16"/>
    <mergeCell ref="A1:A2"/>
    <mergeCell ref="B1:B2"/>
    <mergeCell ref="A7:A8"/>
    <mergeCell ref="A11:A12"/>
    <mergeCell ref="B11:B12"/>
    <mergeCell ref="C1:C2"/>
    <mergeCell ref="D1:I1"/>
    <mergeCell ref="C11:C12"/>
    <mergeCell ref="D11:I11"/>
    <mergeCell ref="B13:I13"/>
  </mergeCells>
  <pageMargins left="0.24" right="0.17" top="0.3" bottom="0.24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2"/>
  <sheetViews>
    <sheetView workbookViewId="0">
      <selection activeCell="B19" sqref="B19"/>
    </sheetView>
  </sheetViews>
  <sheetFormatPr defaultRowHeight="14.25" x14ac:dyDescent="0.2"/>
  <cols>
    <col min="1" max="1" width="9.375" style="4" customWidth="1"/>
    <col min="2" max="2" width="30.375" style="9" customWidth="1"/>
    <col min="3" max="3" width="14.5" style="4" customWidth="1"/>
    <col min="4" max="4" width="16.5" style="30" customWidth="1"/>
    <col min="5" max="16384" width="9" style="1"/>
  </cols>
  <sheetData>
    <row r="1" spans="1:4" x14ac:dyDescent="0.2">
      <c r="A1" s="97" t="s">
        <v>23</v>
      </c>
      <c r="B1" s="98" t="s">
        <v>24</v>
      </c>
      <c r="C1" s="97" t="s">
        <v>25</v>
      </c>
      <c r="D1" s="96" t="s">
        <v>243</v>
      </c>
    </row>
    <row r="2" spans="1:4" x14ac:dyDescent="0.2">
      <c r="A2" s="97"/>
      <c r="B2" s="98"/>
      <c r="C2" s="97"/>
      <c r="D2" s="96"/>
    </row>
    <row r="3" spans="1:4" x14ac:dyDescent="0.2">
      <c r="A3" s="97"/>
      <c r="B3" s="98"/>
      <c r="C3" s="97"/>
      <c r="D3" s="96"/>
    </row>
    <row r="4" spans="1:4" x14ac:dyDescent="0.2">
      <c r="A4" s="5" t="s">
        <v>26</v>
      </c>
      <c r="B4" s="6" t="s">
        <v>27</v>
      </c>
      <c r="C4" s="7" t="s">
        <v>28</v>
      </c>
      <c r="D4" s="29">
        <v>42215</v>
      </c>
    </row>
    <row r="5" spans="1:4" x14ac:dyDescent="0.2">
      <c r="A5" s="5" t="s">
        <v>29</v>
      </c>
      <c r="B5" s="6" t="s">
        <v>30</v>
      </c>
      <c r="C5" s="7" t="s">
        <v>28</v>
      </c>
      <c r="D5" s="29">
        <v>71435</v>
      </c>
    </row>
    <row r="6" spans="1:4" x14ac:dyDescent="0.2">
      <c r="A6" s="5" t="s">
        <v>31</v>
      </c>
      <c r="B6" s="6" t="s">
        <v>32</v>
      </c>
      <c r="C6" s="7" t="s">
        <v>28</v>
      </c>
      <c r="D6" s="29">
        <v>54050</v>
      </c>
    </row>
    <row r="7" spans="1:4" x14ac:dyDescent="0.2">
      <c r="A7" s="5" t="s">
        <v>33</v>
      </c>
      <c r="B7" s="6" t="s">
        <v>34</v>
      </c>
      <c r="C7" s="7" t="s">
        <v>28</v>
      </c>
      <c r="D7" s="29">
        <v>57518</v>
      </c>
    </row>
    <row r="8" spans="1:4" x14ac:dyDescent="0.2">
      <c r="A8" s="5" t="s">
        <v>35</v>
      </c>
      <c r="B8" s="6" t="s">
        <v>36</v>
      </c>
      <c r="C8" s="7" t="s">
        <v>28</v>
      </c>
      <c r="D8" s="29">
        <v>16461</v>
      </c>
    </row>
    <row r="9" spans="1:4" x14ac:dyDescent="0.2">
      <c r="A9" s="5" t="s">
        <v>37</v>
      </c>
      <c r="B9" s="6" t="s">
        <v>38</v>
      </c>
      <c r="C9" s="7" t="s">
        <v>28</v>
      </c>
      <c r="D9" s="29">
        <v>53466</v>
      </c>
    </row>
    <row r="10" spans="1:4" x14ac:dyDescent="0.2">
      <c r="A10" s="5" t="s">
        <v>39</v>
      </c>
      <c r="B10" s="6" t="s">
        <v>40</v>
      </c>
      <c r="C10" s="7" t="s">
        <v>28</v>
      </c>
      <c r="D10" s="29">
        <v>57379</v>
      </c>
    </row>
    <row r="11" spans="1:4" x14ac:dyDescent="0.2">
      <c r="A11" s="5" t="s">
        <v>41</v>
      </c>
      <c r="B11" s="6" t="s">
        <v>42</v>
      </c>
      <c r="C11" s="7" t="s">
        <v>28</v>
      </c>
      <c r="D11" s="29">
        <v>95284</v>
      </c>
    </row>
    <row r="12" spans="1:4" x14ac:dyDescent="0.2">
      <c r="A12" s="5" t="s">
        <v>43</v>
      </c>
      <c r="B12" s="6" t="s">
        <v>44</v>
      </c>
      <c r="C12" s="7" t="s">
        <v>28</v>
      </c>
      <c r="D12" s="29">
        <v>51572</v>
      </c>
    </row>
    <row r="13" spans="1:4" x14ac:dyDescent="0.2">
      <c r="A13" s="5" t="s">
        <v>45</v>
      </c>
      <c r="B13" s="6" t="s">
        <v>46</v>
      </c>
      <c r="C13" s="7" t="s">
        <v>28</v>
      </c>
      <c r="D13" s="29">
        <v>90862</v>
      </c>
    </row>
    <row r="14" spans="1:4" x14ac:dyDescent="0.2">
      <c r="A14" s="5" t="s">
        <v>47</v>
      </c>
      <c r="B14" s="6" t="s">
        <v>48</v>
      </c>
      <c r="C14" s="7" t="s">
        <v>28</v>
      </c>
      <c r="D14" s="29">
        <v>30425</v>
      </c>
    </row>
    <row r="15" spans="1:4" x14ac:dyDescent="0.2">
      <c r="A15" s="5" t="s">
        <v>49</v>
      </c>
      <c r="B15" s="6" t="s">
        <v>50</v>
      </c>
      <c r="C15" s="7" t="s">
        <v>28</v>
      </c>
      <c r="D15" s="29">
        <v>62468</v>
      </c>
    </row>
    <row r="16" spans="1:4" x14ac:dyDescent="0.2">
      <c r="A16" s="5" t="s">
        <v>51</v>
      </c>
      <c r="B16" s="6" t="s">
        <v>52</v>
      </c>
      <c r="C16" s="7" t="s">
        <v>28</v>
      </c>
      <c r="D16" s="29">
        <v>56388</v>
      </c>
    </row>
    <row r="17" spans="1:4" x14ac:dyDescent="0.2">
      <c r="A17" s="5" t="s">
        <v>53</v>
      </c>
      <c r="B17" s="6" t="s">
        <v>54</v>
      </c>
      <c r="C17" s="7" t="s">
        <v>28</v>
      </c>
      <c r="D17" s="29">
        <v>80913</v>
      </c>
    </row>
    <row r="18" spans="1:4" x14ac:dyDescent="0.2">
      <c r="A18" s="5" t="s">
        <v>55</v>
      </c>
      <c r="B18" s="6" t="s">
        <v>56</v>
      </c>
      <c r="C18" s="7" t="s">
        <v>28</v>
      </c>
      <c r="D18" s="29">
        <v>92309</v>
      </c>
    </row>
    <row r="19" spans="1:4" x14ac:dyDescent="0.2">
      <c r="A19" s="5" t="s">
        <v>57</v>
      </c>
      <c r="B19" s="6" t="s">
        <v>58</v>
      </c>
      <c r="C19" s="7" t="s">
        <v>28</v>
      </c>
      <c r="D19" s="29">
        <v>56859</v>
      </c>
    </row>
    <row r="20" spans="1:4" x14ac:dyDescent="0.2">
      <c r="A20" s="5" t="s">
        <v>59</v>
      </c>
      <c r="B20" s="6" t="s">
        <v>60</v>
      </c>
      <c r="C20" s="7" t="s">
        <v>28</v>
      </c>
      <c r="D20" s="29">
        <v>60416</v>
      </c>
    </row>
    <row r="21" spans="1:4" x14ac:dyDescent="0.2">
      <c r="A21" s="5" t="s">
        <v>61</v>
      </c>
      <c r="B21" s="6" t="s">
        <v>62</v>
      </c>
      <c r="C21" s="7" t="s">
        <v>28</v>
      </c>
      <c r="D21" s="29">
        <v>58064</v>
      </c>
    </row>
    <row r="22" spans="1:4" x14ac:dyDescent="0.2">
      <c r="A22" s="5" t="s">
        <v>63</v>
      </c>
      <c r="B22" s="6" t="s">
        <v>64</v>
      </c>
      <c r="C22" s="7" t="s">
        <v>28</v>
      </c>
      <c r="D22" s="29">
        <v>20793</v>
      </c>
    </row>
    <row r="23" spans="1:4" x14ac:dyDescent="0.2">
      <c r="A23" s="5" t="s">
        <v>65</v>
      </c>
      <c r="B23" s="6" t="s">
        <v>66</v>
      </c>
      <c r="C23" s="7" t="s">
        <v>28</v>
      </c>
      <c r="D23" s="29">
        <v>100191</v>
      </c>
    </row>
    <row r="24" spans="1:4" x14ac:dyDescent="0.2">
      <c r="A24" s="5" t="s">
        <v>67</v>
      </c>
      <c r="B24" s="6" t="s">
        <v>68</v>
      </c>
      <c r="C24" s="7" t="s">
        <v>28</v>
      </c>
      <c r="D24" s="29">
        <v>150228</v>
      </c>
    </row>
    <row r="25" spans="1:4" x14ac:dyDescent="0.2">
      <c r="A25" s="5" t="s">
        <v>69</v>
      </c>
      <c r="B25" s="6" t="s">
        <v>70</v>
      </c>
      <c r="C25" s="7" t="s">
        <v>28</v>
      </c>
      <c r="D25" s="29">
        <v>46192</v>
      </c>
    </row>
    <row r="26" spans="1:4" x14ac:dyDescent="0.2">
      <c r="A26" s="5" t="s">
        <v>71</v>
      </c>
      <c r="B26" s="6" t="s">
        <v>72</v>
      </c>
      <c r="C26" s="7" t="s">
        <v>28</v>
      </c>
      <c r="D26" s="29">
        <v>28076</v>
      </c>
    </row>
    <row r="27" spans="1:4" x14ac:dyDescent="0.2">
      <c r="A27" s="5" t="s">
        <v>73</v>
      </c>
      <c r="B27" s="6" t="s">
        <v>74</v>
      </c>
      <c r="C27" s="7" t="s">
        <v>28</v>
      </c>
      <c r="D27" s="29">
        <v>17424</v>
      </c>
    </row>
    <row r="28" spans="1:4" x14ac:dyDescent="0.2">
      <c r="A28" s="5" t="s">
        <v>75</v>
      </c>
      <c r="B28" s="6" t="s">
        <v>76</v>
      </c>
      <c r="C28" s="7" t="s">
        <v>28</v>
      </c>
      <c r="D28" s="29">
        <v>34837</v>
      </c>
    </row>
    <row r="29" spans="1:4" x14ac:dyDescent="0.2">
      <c r="A29" s="5" t="s">
        <v>77</v>
      </c>
      <c r="B29" s="6" t="s">
        <v>78</v>
      </c>
      <c r="C29" s="7" t="s">
        <v>28</v>
      </c>
      <c r="D29" s="29">
        <v>15393</v>
      </c>
    </row>
    <row r="30" spans="1:4" x14ac:dyDescent="0.2">
      <c r="A30" s="5" t="s">
        <v>79</v>
      </c>
      <c r="B30" s="6" t="s">
        <v>80</v>
      </c>
      <c r="C30" s="7" t="s">
        <v>28</v>
      </c>
      <c r="D30" s="29">
        <v>20467</v>
      </c>
    </row>
    <row r="31" spans="1:4" x14ac:dyDescent="0.2">
      <c r="A31" s="5" t="s">
        <v>81</v>
      </c>
      <c r="B31" s="6" t="s">
        <v>82</v>
      </c>
      <c r="C31" s="7" t="s">
        <v>28</v>
      </c>
      <c r="D31" s="29">
        <v>24181</v>
      </c>
    </row>
    <row r="32" spans="1:4" x14ac:dyDescent="0.2">
      <c r="A32" s="5" t="s">
        <v>83</v>
      </c>
      <c r="B32" s="6" t="s">
        <v>84</v>
      </c>
      <c r="C32" s="7" t="s">
        <v>28</v>
      </c>
      <c r="D32" s="29">
        <v>15705</v>
      </c>
    </row>
    <row r="33" spans="1:4" x14ac:dyDescent="0.2">
      <c r="A33" s="5" t="s">
        <v>85</v>
      </c>
      <c r="B33" s="6" t="s">
        <v>86</v>
      </c>
      <c r="C33" s="7" t="s">
        <v>28</v>
      </c>
      <c r="D33" s="29">
        <v>11441</v>
      </c>
    </row>
    <row r="34" spans="1:4" x14ac:dyDescent="0.2">
      <c r="A34" s="5" t="s">
        <v>87</v>
      </c>
      <c r="B34" s="6" t="s">
        <v>88</v>
      </c>
      <c r="C34" s="7" t="s">
        <v>28</v>
      </c>
      <c r="D34" s="29">
        <v>880</v>
      </c>
    </row>
    <row r="35" spans="1:4" x14ac:dyDescent="0.2">
      <c r="A35" s="5" t="s">
        <v>89</v>
      </c>
      <c r="B35" s="6" t="s">
        <v>90</v>
      </c>
      <c r="C35" s="7" t="s">
        <v>28</v>
      </c>
      <c r="D35" s="29">
        <v>34868</v>
      </c>
    </row>
    <row r="36" spans="1:4" x14ac:dyDescent="0.2">
      <c r="A36" s="5" t="s">
        <v>91</v>
      </c>
      <c r="B36" s="6" t="s">
        <v>92</v>
      </c>
      <c r="C36" s="7" t="s">
        <v>28</v>
      </c>
      <c r="D36" s="29">
        <v>74956</v>
      </c>
    </row>
    <row r="37" spans="1:4" x14ac:dyDescent="0.2">
      <c r="A37" s="5" t="s">
        <v>93</v>
      </c>
      <c r="B37" s="6" t="s">
        <v>94</v>
      </c>
      <c r="C37" s="7" t="s">
        <v>28</v>
      </c>
      <c r="D37" s="29">
        <v>32574</v>
      </c>
    </row>
    <row r="38" spans="1:4" x14ac:dyDescent="0.2">
      <c r="A38" s="5" t="s">
        <v>95</v>
      </c>
      <c r="B38" s="6" t="s">
        <v>96</v>
      </c>
      <c r="C38" s="7" t="s">
        <v>28</v>
      </c>
      <c r="D38" s="29">
        <v>10304</v>
      </c>
    </row>
    <row r="39" spans="1:4" x14ac:dyDescent="0.2">
      <c r="A39" s="5" t="s">
        <v>97</v>
      </c>
      <c r="B39" s="6" t="s">
        <v>98</v>
      </c>
      <c r="C39" s="7" t="s">
        <v>28</v>
      </c>
      <c r="D39" s="29">
        <v>32793</v>
      </c>
    </row>
    <row r="40" spans="1:4" x14ac:dyDescent="0.2">
      <c r="A40" s="5" t="s">
        <v>99</v>
      </c>
      <c r="B40" s="6" t="s">
        <v>100</v>
      </c>
      <c r="C40" s="7" t="s">
        <v>28</v>
      </c>
      <c r="D40" s="29">
        <v>78341</v>
      </c>
    </row>
    <row r="41" spans="1:4" x14ac:dyDescent="0.2">
      <c r="A41" s="5" t="s">
        <v>101</v>
      </c>
      <c r="B41" s="6" t="s">
        <v>102</v>
      </c>
      <c r="C41" s="7" t="s">
        <v>28</v>
      </c>
      <c r="D41" s="29">
        <v>16619</v>
      </c>
    </row>
    <row r="42" spans="1:4" x14ac:dyDescent="0.2">
      <c r="A42" s="5" t="s">
        <v>103</v>
      </c>
      <c r="B42" s="6" t="s">
        <v>104</v>
      </c>
      <c r="C42" s="7" t="s">
        <v>28</v>
      </c>
      <c r="D42" s="29">
        <v>5797</v>
      </c>
    </row>
    <row r="43" spans="1:4" x14ac:dyDescent="0.2">
      <c r="A43" s="5" t="s">
        <v>105</v>
      </c>
      <c r="B43" s="6" t="s">
        <v>106</v>
      </c>
      <c r="C43" s="7" t="s">
        <v>28</v>
      </c>
      <c r="D43" s="29">
        <v>25269</v>
      </c>
    </row>
    <row r="44" spans="1:4" x14ac:dyDescent="0.2">
      <c r="A44" s="5" t="s">
        <v>107</v>
      </c>
      <c r="B44" s="6" t="s">
        <v>108</v>
      </c>
      <c r="C44" s="7" t="s">
        <v>28</v>
      </c>
      <c r="D44" s="29">
        <v>17849</v>
      </c>
    </row>
    <row r="45" spans="1:4" x14ac:dyDescent="0.2">
      <c r="A45" s="5" t="s">
        <v>109</v>
      </c>
      <c r="B45" s="6" t="s">
        <v>110</v>
      </c>
      <c r="C45" s="7" t="s">
        <v>28</v>
      </c>
      <c r="D45" s="29">
        <v>16379</v>
      </c>
    </row>
    <row r="46" spans="1:4" x14ac:dyDescent="0.2">
      <c r="A46" s="5" t="s">
        <v>111</v>
      </c>
      <c r="B46" s="6" t="s">
        <v>112</v>
      </c>
      <c r="C46" s="7" t="s">
        <v>28</v>
      </c>
      <c r="D46" s="29">
        <v>18596</v>
      </c>
    </row>
    <row r="47" spans="1:4" x14ac:dyDescent="0.2">
      <c r="A47" s="5" t="s">
        <v>113</v>
      </c>
      <c r="B47" s="6" t="s">
        <v>114</v>
      </c>
      <c r="C47" s="7" t="s">
        <v>115</v>
      </c>
      <c r="D47" s="29">
        <v>33886</v>
      </c>
    </row>
    <row r="48" spans="1:4" x14ac:dyDescent="0.2">
      <c r="A48" s="5" t="s">
        <v>116</v>
      </c>
      <c r="B48" s="6" t="s">
        <v>117</v>
      </c>
      <c r="C48" s="7" t="s">
        <v>115</v>
      </c>
      <c r="D48" s="29">
        <v>29622</v>
      </c>
    </row>
    <row r="49" spans="1:4" x14ac:dyDescent="0.2">
      <c r="A49" s="5" t="s">
        <v>118</v>
      </c>
      <c r="B49" s="6" t="s">
        <v>119</v>
      </c>
      <c r="C49" s="7" t="s">
        <v>115</v>
      </c>
      <c r="D49" s="29">
        <v>21392</v>
      </c>
    </row>
    <row r="50" spans="1:4" x14ac:dyDescent="0.2">
      <c r="A50" s="5" t="s">
        <v>120</v>
      </c>
      <c r="B50" s="6" t="s">
        <v>121</v>
      </c>
      <c r="C50" s="7" t="s">
        <v>115</v>
      </c>
      <c r="D50" s="29">
        <v>30121</v>
      </c>
    </row>
    <row r="51" spans="1:4" x14ac:dyDescent="0.2">
      <c r="A51" s="5" t="s">
        <v>122</v>
      </c>
      <c r="B51" s="6" t="s">
        <v>123</v>
      </c>
      <c r="C51" s="7" t="s">
        <v>115</v>
      </c>
      <c r="D51" s="29">
        <v>19447</v>
      </c>
    </row>
    <row r="52" spans="1:4" x14ac:dyDescent="0.2">
      <c r="A52" s="5" t="s">
        <v>124</v>
      </c>
      <c r="B52" s="6" t="s">
        <v>125</v>
      </c>
      <c r="C52" s="7" t="s">
        <v>115</v>
      </c>
      <c r="D52" s="29">
        <v>41057</v>
      </c>
    </row>
    <row r="53" spans="1:4" x14ac:dyDescent="0.2">
      <c r="A53" s="5" t="s">
        <v>126</v>
      </c>
      <c r="B53" s="6" t="s">
        <v>127</v>
      </c>
      <c r="C53" s="7" t="s">
        <v>115</v>
      </c>
      <c r="D53" s="29">
        <v>48131</v>
      </c>
    </row>
    <row r="54" spans="1:4" x14ac:dyDescent="0.2">
      <c r="A54" s="5" t="s">
        <v>128</v>
      </c>
      <c r="B54" s="6" t="s">
        <v>129</v>
      </c>
      <c r="C54" s="7" t="s">
        <v>115</v>
      </c>
      <c r="D54" s="29">
        <v>77928</v>
      </c>
    </row>
    <row r="55" spans="1:4" x14ac:dyDescent="0.2">
      <c r="A55" s="5" t="s">
        <v>130</v>
      </c>
      <c r="B55" s="6" t="s">
        <v>131</v>
      </c>
      <c r="C55" s="7" t="s">
        <v>115</v>
      </c>
      <c r="D55" s="29">
        <v>82593</v>
      </c>
    </row>
    <row r="56" spans="1:4" x14ac:dyDescent="0.2">
      <c r="A56" s="5" t="s">
        <v>132</v>
      </c>
      <c r="B56" s="6" t="s">
        <v>133</v>
      </c>
      <c r="C56" s="7" t="s">
        <v>115</v>
      </c>
      <c r="D56" s="29">
        <v>52298</v>
      </c>
    </row>
    <row r="57" spans="1:4" x14ac:dyDescent="0.2">
      <c r="A57" s="5" t="s">
        <v>134</v>
      </c>
      <c r="B57" s="6" t="s">
        <v>135</v>
      </c>
      <c r="C57" s="7" t="s">
        <v>115</v>
      </c>
      <c r="D57" s="29">
        <v>56158</v>
      </c>
    </row>
    <row r="58" spans="1:4" x14ac:dyDescent="0.2">
      <c r="A58" s="5" t="s">
        <v>136</v>
      </c>
      <c r="B58" s="6" t="s">
        <v>137</v>
      </c>
      <c r="C58" s="7" t="s">
        <v>115</v>
      </c>
      <c r="D58" s="29">
        <v>96357</v>
      </c>
    </row>
    <row r="59" spans="1:4" x14ac:dyDescent="0.2">
      <c r="A59" s="5" t="s">
        <v>138</v>
      </c>
      <c r="B59" s="6" t="s">
        <v>139</v>
      </c>
      <c r="C59" s="7" t="s">
        <v>115</v>
      </c>
      <c r="D59" s="29">
        <v>57171</v>
      </c>
    </row>
    <row r="60" spans="1:4" x14ac:dyDescent="0.2">
      <c r="A60" s="5" t="s">
        <v>140</v>
      </c>
      <c r="B60" s="6" t="s">
        <v>141</v>
      </c>
      <c r="C60" s="7" t="s">
        <v>115</v>
      </c>
      <c r="D60" s="29">
        <v>33596</v>
      </c>
    </row>
    <row r="61" spans="1:4" x14ac:dyDescent="0.2">
      <c r="A61" s="5" t="s">
        <v>142</v>
      </c>
      <c r="B61" s="6" t="s">
        <v>143</v>
      </c>
      <c r="C61" s="7" t="s">
        <v>115</v>
      </c>
      <c r="D61" s="29">
        <v>93752</v>
      </c>
    </row>
    <row r="62" spans="1:4" x14ac:dyDescent="0.2">
      <c r="A62" s="5" t="s">
        <v>144</v>
      </c>
      <c r="B62" s="6" t="s">
        <v>145</v>
      </c>
      <c r="C62" s="7" t="s">
        <v>115</v>
      </c>
      <c r="D62" s="29">
        <v>80532</v>
      </c>
    </row>
    <row r="63" spans="1:4" x14ac:dyDescent="0.2">
      <c r="A63" s="5" t="s">
        <v>146</v>
      </c>
      <c r="B63" s="6" t="s">
        <v>147</v>
      </c>
      <c r="C63" s="7" t="s">
        <v>115</v>
      </c>
      <c r="D63" s="29">
        <v>34242</v>
      </c>
    </row>
    <row r="64" spans="1:4" x14ac:dyDescent="0.2">
      <c r="A64" s="5" t="s">
        <v>148</v>
      </c>
      <c r="B64" s="6" t="s">
        <v>149</v>
      </c>
      <c r="C64" s="7" t="s">
        <v>115</v>
      </c>
      <c r="D64" s="29">
        <v>22369</v>
      </c>
    </row>
    <row r="65" spans="1:4" x14ac:dyDescent="0.2">
      <c r="A65" s="5" t="s">
        <v>150</v>
      </c>
      <c r="B65" s="6" t="s">
        <v>151</v>
      </c>
      <c r="C65" s="7" t="s">
        <v>115</v>
      </c>
      <c r="D65" s="29">
        <v>35418</v>
      </c>
    </row>
    <row r="66" spans="1:4" x14ac:dyDescent="0.2">
      <c r="A66" s="5" t="s">
        <v>152</v>
      </c>
      <c r="B66" s="6" t="s">
        <v>153</v>
      </c>
      <c r="C66" s="7" t="s">
        <v>115</v>
      </c>
      <c r="D66" s="29">
        <v>33352</v>
      </c>
    </row>
    <row r="67" spans="1:4" x14ac:dyDescent="0.2">
      <c r="A67" s="5" t="s">
        <v>154</v>
      </c>
      <c r="B67" s="6" t="s">
        <v>155</v>
      </c>
      <c r="C67" s="7" t="s">
        <v>115</v>
      </c>
      <c r="D67" s="29">
        <v>27275</v>
      </c>
    </row>
    <row r="68" spans="1:4" x14ac:dyDescent="0.2">
      <c r="A68" s="5" t="s">
        <v>156</v>
      </c>
      <c r="B68" s="6" t="s">
        <v>157</v>
      </c>
      <c r="C68" s="7" t="s">
        <v>115</v>
      </c>
      <c r="D68" s="29">
        <v>18882</v>
      </c>
    </row>
    <row r="69" spans="1:4" x14ac:dyDescent="0.2">
      <c r="A69" s="5" t="s">
        <v>158</v>
      </c>
      <c r="B69" s="6" t="s">
        <v>159</v>
      </c>
      <c r="C69" s="7" t="s">
        <v>115</v>
      </c>
      <c r="D69" s="29">
        <v>25638</v>
      </c>
    </row>
    <row r="70" spans="1:4" x14ac:dyDescent="0.2">
      <c r="A70" s="5" t="s">
        <v>160</v>
      </c>
      <c r="B70" s="6" t="s">
        <v>161</v>
      </c>
      <c r="C70" s="7" t="s">
        <v>115</v>
      </c>
      <c r="D70" s="29">
        <v>19697</v>
      </c>
    </row>
    <row r="71" spans="1:4" x14ac:dyDescent="0.2">
      <c r="A71" s="5" t="s">
        <v>162</v>
      </c>
      <c r="B71" s="6" t="s">
        <v>163</v>
      </c>
      <c r="C71" s="7" t="s">
        <v>115</v>
      </c>
      <c r="D71" s="29">
        <v>21390</v>
      </c>
    </row>
    <row r="72" spans="1:4" x14ac:dyDescent="0.2">
      <c r="A72" s="5" t="s">
        <v>164</v>
      </c>
      <c r="B72" s="6" t="s">
        <v>165</v>
      </c>
      <c r="C72" s="7" t="s">
        <v>115</v>
      </c>
      <c r="D72" s="29">
        <v>1979</v>
      </c>
    </row>
    <row r="73" spans="1:4" x14ac:dyDescent="0.2">
      <c r="A73" s="5" t="s">
        <v>166</v>
      </c>
      <c r="B73" s="6" t="s">
        <v>106</v>
      </c>
      <c r="C73" s="7" t="s">
        <v>115</v>
      </c>
      <c r="D73" s="29">
        <v>27748</v>
      </c>
    </row>
    <row r="74" spans="1:4" x14ac:dyDescent="0.2">
      <c r="A74" s="5" t="s">
        <v>167</v>
      </c>
      <c r="B74" s="6" t="s">
        <v>168</v>
      </c>
      <c r="C74" s="7" t="s">
        <v>115</v>
      </c>
      <c r="D74" s="29">
        <v>24539</v>
      </c>
    </row>
    <row r="75" spans="1:4" x14ac:dyDescent="0.2">
      <c r="A75" s="5" t="s">
        <v>169</v>
      </c>
      <c r="B75" s="6" t="s">
        <v>170</v>
      </c>
      <c r="C75" s="7" t="s">
        <v>115</v>
      </c>
      <c r="D75" s="29">
        <v>22904</v>
      </c>
    </row>
    <row r="76" spans="1:4" x14ac:dyDescent="0.2">
      <c r="A76" s="5" t="s">
        <v>171</v>
      </c>
      <c r="B76" s="6" t="s">
        <v>172</v>
      </c>
      <c r="C76" s="7" t="s">
        <v>173</v>
      </c>
      <c r="D76" s="29">
        <v>185754</v>
      </c>
    </row>
    <row r="77" spans="1:4" x14ac:dyDescent="0.2">
      <c r="A77" s="5" t="s">
        <v>174</v>
      </c>
      <c r="B77" s="6" t="s">
        <v>175</v>
      </c>
      <c r="C77" s="7" t="s">
        <v>173</v>
      </c>
      <c r="D77" s="29">
        <v>44428</v>
      </c>
    </row>
    <row r="78" spans="1:4" x14ac:dyDescent="0.2">
      <c r="A78" s="5" t="s">
        <v>176</v>
      </c>
      <c r="B78" s="6" t="s">
        <v>177</v>
      </c>
      <c r="C78" s="7" t="s">
        <v>173</v>
      </c>
      <c r="D78" s="29">
        <v>76070</v>
      </c>
    </row>
    <row r="79" spans="1:4" x14ac:dyDescent="0.2">
      <c r="A79" s="5" t="s">
        <v>178</v>
      </c>
      <c r="B79" s="6" t="s">
        <v>179</v>
      </c>
      <c r="C79" s="7" t="s">
        <v>173</v>
      </c>
      <c r="D79" s="29">
        <v>40509</v>
      </c>
    </row>
    <row r="80" spans="1:4" x14ac:dyDescent="0.2">
      <c r="A80" s="5" t="s">
        <v>180</v>
      </c>
      <c r="B80" s="6" t="s">
        <v>181</v>
      </c>
      <c r="C80" s="7" t="s">
        <v>173</v>
      </c>
      <c r="D80" s="29">
        <v>115930</v>
      </c>
    </row>
    <row r="81" spans="1:4" x14ac:dyDescent="0.2">
      <c r="A81" s="5" t="s">
        <v>182</v>
      </c>
      <c r="B81" s="6" t="s">
        <v>183</v>
      </c>
      <c r="C81" s="7" t="s">
        <v>173</v>
      </c>
      <c r="D81" s="29">
        <v>46763</v>
      </c>
    </row>
    <row r="82" spans="1:4" x14ac:dyDescent="0.2">
      <c r="A82" s="5" t="s">
        <v>184</v>
      </c>
      <c r="B82" s="6" t="s">
        <v>185</v>
      </c>
      <c r="C82" s="7" t="s">
        <v>173</v>
      </c>
      <c r="D82" s="29">
        <v>67608</v>
      </c>
    </row>
    <row r="83" spans="1:4" x14ac:dyDescent="0.2">
      <c r="A83" s="5" t="s">
        <v>186</v>
      </c>
      <c r="B83" s="6" t="s">
        <v>187</v>
      </c>
      <c r="C83" s="7" t="s">
        <v>173</v>
      </c>
      <c r="D83" s="29">
        <v>27530</v>
      </c>
    </row>
    <row r="84" spans="1:4" x14ac:dyDescent="0.2">
      <c r="A84" s="5" t="s">
        <v>188</v>
      </c>
      <c r="B84" s="6" t="s">
        <v>189</v>
      </c>
      <c r="C84" s="7" t="s">
        <v>173</v>
      </c>
      <c r="D84" s="29">
        <v>91936</v>
      </c>
    </row>
    <row r="85" spans="1:4" x14ac:dyDescent="0.2">
      <c r="A85" s="5" t="s">
        <v>190</v>
      </c>
      <c r="B85" s="6" t="s">
        <v>191</v>
      </c>
      <c r="C85" s="7" t="s">
        <v>173</v>
      </c>
      <c r="D85" s="29">
        <v>86372</v>
      </c>
    </row>
    <row r="86" spans="1:4" x14ac:dyDescent="0.2">
      <c r="A86" s="5" t="s">
        <v>192</v>
      </c>
      <c r="B86" s="6" t="s">
        <v>193</v>
      </c>
      <c r="C86" s="7" t="s">
        <v>173</v>
      </c>
      <c r="D86" s="29">
        <v>40516</v>
      </c>
    </row>
    <row r="87" spans="1:4" x14ac:dyDescent="0.2">
      <c r="A87" s="5" t="s">
        <v>194</v>
      </c>
      <c r="B87" s="6" t="s">
        <v>195</v>
      </c>
      <c r="C87" s="7" t="s">
        <v>173</v>
      </c>
      <c r="D87" s="29">
        <v>38632</v>
      </c>
    </row>
    <row r="88" spans="1:4" x14ac:dyDescent="0.2">
      <c r="A88" s="5" t="s">
        <v>196</v>
      </c>
      <c r="B88" s="6" t="s">
        <v>197</v>
      </c>
      <c r="C88" s="7" t="s">
        <v>173</v>
      </c>
      <c r="D88" s="29">
        <v>31449</v>
      </c>
    </row>
    <row r="89" spans="1:4" x14ac:dyDescent="0.2">
      <c r="A89" s="5" t="s">
        <v>198</v>
      </c>
      <c r="B89" s="6" t="s">
        <v>199</v>
      </c>
      <c r="C89" s="7" t="s">
        <v>173</v>
      </c>
      <c r="D89" s="29">
        <v>2696</v>
      </c>
    </row>
    <row r="90" spans="1:4" x14ac:dyDescent="0.2">
      <c r="A90" s="5" t="s">
        <v>200</v>
      </c>
      <c r="B90" s="6" t="s">
        <v>201</v>
      </c>
      <c r="C90" s="7" t="s">
        <v>173</v>
      </c>
      <c r="D90" s="29">
        <v>27772</v>
      </c>
    </row>
    <row r="91" spans="1:4" x14ac:dyDescent="0.2">
      <c r="A91" s="5" t="s">
        <v>202</v>
      </c>
      <c r="B91" s="6" t="s">
        <v>203</v>
      </c>
      <c r="C91" s="7" t="s">
        <v>173</v>
      </c>
      <c r="D91" s="29">
        <v>23853</v>
      </c>
    </row>
    <row r="92" spans="1:4" x14ac:dyDescent="0.2">
      <c r="A92" s="5" t="s">
        <v>204</v>
      </c>
      <c r="B92" s="6" t="s">
        <v>205</v>
      </c>
      <c r="C92" s="7" t="s">
        <v>173</v>
      </c>
      <c r="D92" s="29">
        <v>30356</v>
      </c>
    </row>
    <row r="93" spans="1:4" x14ac:dyDescent="0.2">
      <c r="A93" s="5" t="s">
        <v>206</v>
      </c>
      <c r="B93" s="6" t="s">
        <v>207</v>
      </c>
      <c r="C93" s="7" t="s">
        <v>173</v>
      </c>
      <c r="D93" s="29">
        <v>23081</v>
      </c>
    </row>
    <row r="94" spans="1:4" x14ac:dyDescent="0.2">
      <c r="A94" s="5" t="s">
        <v>208</v>
      </c>
      <c r="B94" s="6" t="s">
        <v>209</v>
      </c>
      <c r="C94" s="7" t="s">
        <v>210</v>
      </c>
      <c r="D94" s="29">
        <v>11616</v>
      </c>
    </row>
    <row r="95" spans="1:4" x14ac:dyDescent="0.2">
      <c r="A95" s="5" t="s">
        <v>211</v>
      </c>
      <c r="B95" s="6" t="s">
        <v>212</v>
      </c>
      <c r="C95" s="7" t="s">
        <v>210</v>
      </c>
      <c r="D95" s="29">
        <v>118148</v>
      </c>
    </row>
    <row r="96" spans="1:4" x14ac:dyDescent="0.2">
      <c r="A96" s="5" t="s">
        <v>213</v>
      </c>
      <c r="B96" s="6" t="s">
        <v>214</v>
      </c>
      <c r="C96" s="7" t="s">
        <v>210</v>
      </c>
      <c r="D96" s="29">
        <v>35968</v>
      </c>
    </row>
    <row r="97" spans="1:4" x14ac:dyDescent="0.2">
      <c r="A97" s="5" t="s">
        <v>215</v>
      </c>
      <c r="B97" s="6" t="s">
        <v>216</v>
      </c>
      <c r="C97" s="7" t="s">
        <v>210</v>
      </c>
      <c r="D97" s="29">
        <v>36792</v>
      </c>
    </row>
    <row r="98" spans="1:4" x14ac:dyDescent="0.2">
      <c r="A98" s="5" t="s">
        <v>217</v>
      </c>
      <c r="B98" s="6" t="s">
        <v>218</v>
      </c>
      <c r="C98" s="7" t="s">
        <v>210</v>
      </c>
      <c r="D98" s="29">
        <v>79695</v>
      </c>
    </row>
    <row r="99" spans="1:4" x14ac:dyDescent="0.2">
      <c r="A99" s="5" t="s">
        <v>219</v>
      </c>
      <c r="B99" s="6" t="s">
        <v>220</v>
      </c>
      <c r="C99" s="7" t="s">
        <v>210</v>
      </c>
      <c r="D99" s="29">
        <v>78073</v>
      </c>
    </row>
    <row r="100" spans="1:4" x14ac:dyDescent="0.2">
      <c r="A100" s="5" t="s">
        <v>221</v>
      </c>
      <c r="B100" s="6" t="s">
        <v>222</v>
      </c>
      <c r="C100" s="7" t="s">
        <v>210</v>
      </c>
      <c r="D100" s="29">
        <v>53434</v>
      </c>
    </row>
    <row r="101" spans="1:4" x14ac:dyDescent="0.2">
      <c r="A101" s="5" t="s">
        <v>223</v>
      </c>
      <c r="B101" s="8" t="s">
        <v>224</v>
      </c>
      <c r="C101" s="3" t="s">
        <v>210</v>
      </c>
      <c r="D101" s="29">
        <v>38673</v>
      </c>
    </row>
    <row r="102" spans="1:4" x14ac:dyDescent="0.2">
      <c r="A102" s="5" t="s">
        <v>225</v>
      </c>
      <c r="B102" s="8" t="s">
        <v>226</v>
      </c>
      <c r="C102" s="3" t="s">
        <v>210</v>
      </c>
      <c r="D102" s="29">
        <v>29229</v>
      </c>
    </row>
    <row r="103" spans="1:4" x14ac:dyDescent="0.2">
      <c r="A103" s="5" t="s">
        <v>227</v>
      </c>
      <c r="B103" s="8" t="s">
        <v>228</v>
      </c>
      <c r="C103" s="3" t="s">
        <v>210</v>
      </c>
      <c r="D103" s="29">
        <v>54431</v>
      </c>
    </row>
    <row r="104" spans="1:4" x14ac:dyDescent="0.2">
      <c r="A104" s="5" t="s">
        <v>229</v>
      </c>
      <c r="B104" s="8" t="s">
        <v>230</v>
      </c>
      <c r="C104" s="3" t="s">
        <v>210</v>
      </c>
      <c r="D104" s="29">
        <v>93604</v>
      </c>
    </row>
    <row r="105" spans="1:4" x14ac:dyDescent="0.2">
      <c r="A105" s="5" t="s">
        <v>231</v>
      </c>
      <c r="B105" s="8" t="s">
        <v>232</v>
      </c>
      <c r="C105" s="3" t="s">
        <v>210</v>
      </c>
      <c r="D105" s="29">
        <v>34139</v>
      </c>
    </row>
    <row r="106" spans="1:4" x14ac:dyDescent="0.2">
      <c r="A106" s="5" t="s">
        <v>233</v>
      </c>
      <c r="B106" s="8" t="s">
        <v>234</v>
      </c>
      <c r="C106" s="3" t="s">
        <v>210</v>
      </c>
      <c r="D106" s="29">
        <v>69652</v>
      </c>
    </row>
    <row r="107" spans="1:4" x14ac:dyDescent="0.2">
      <c r="A107" s="5" t="s">
        <v>235</v>
      </c>
      <c r="B107" s="8" t="s">
        <v>236</v>
      </c>
      <c r="C107" s="3" t="s">
        <v>210</v>
      </c>
      <c r="D107" s="29">
        <v>46563</v>
      </c>
    </row>
    <row r="108" spans="1:4" x14ac:dyDescent="0.2">
      <c r="A108" s="5" t="s">
        <v>237</v>
      </c>
      <c r="B108" s="8" t="s">
        <v>238</v>
      </c>
      <c r="C108" s="3" t="s">
        <v>210</v>
      </c>
      <c r="D108" s="29">
        <v>24043</v>
      </c>
    </row>
    <row r="109" spans="1:4" x14ac:dyDescent="0.2">
      <c r="A109" s="5" t="s">
        <v>239</v>
      </c>
      <c r="B109" s="8" t="s">
        <v>240</v>
      </c>
      <c r="C109" s="3" t="s">
        <v>210</v>
      </c>
      <c r="D109" s="29">
        <v>19316</v>
      </c>
    </row>
    <row r="110" spans="1:4" x14ac:dyDescent="0.2">
      <c r="A110" s="5" t="s">
        <v>241</v>
      </c>
      <c r="B110" s="8" t="s">
        <v>242</v>
      </c>
      <c r="C110" s="3" t="s">
        <v>210</v>
      </c>
      <c r="D110" s="29">
        <v>9241</v>
      </c>
    </row>
    <row r="112" spans="1:4" x14ac:dyDescent="0.2">
      <c r="B112" s="31" t="s">
        <v>307</v>
      </c>
    </row>
  </sheetData>
  <autoFilter ref="A1:D110" xr:uid="{65DC40F5-2188-4347-8720-894B617C1E1B}"/>
  <mergeCells count="4">
    <mergeCell ref="D1:D3"/>
    <mergeCell ref="A1:A3"/>
    <mergeCell ref="B1:B3"/>
    <mergeCell ref="C1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D45F0-51BA-4F65-A97B-16E41ADA4D87}">
  <dimension ref="A1:AI119"/>
  <sheetViews>
    <sheetView tabSelected="1" topLeftCell="F1" workbookViewId="0">
      <selection activeCell="U12" sqref="U12"/>
    </sheetView>
  </sheetViews>
  <sheetFormatPr defaultRowHeight="12.75" x14ac:dyDescent="0.2"/>
  <cols>
    <col min="1" max="1" width="6.625" style="34" customWidth="1"/>
    <col min="2" max="2" width="14" style="2" customWidth="1"/>
    <col min="3" max="3" width="9.5" style="13" customWidth="1"/>
    <col min="4" max="4" width="3.625" style="13" customWidth="1"/>
    <col min="5" max="5" width="3.5" style="13" customWidth="1"/>
    <col min="6" max="6" width="3.625" style="13" customWidth="1"/>
    <col min="7" max="8" width="3.25" style="13" customWidth="1"/>
    <col min="9" max="9" width="3.625" style="13" customWidth="1"/>
    <col min="10" max="10" width="3.75" style="13" customWidth="1"/>
    <col min="11" max="17" width="2.625" style="13" customWidth="1"/>
    <col min="18" max="18" width="2.875" style="13" customWidth="1"/>
    <col min="19" max="19" width="3.125" style="4" customWidth="1"/>
    <col min="20" max="20" width="4.375" style="4" customWidth="1"/>
    <col min="21" max="21" width="3.75" style="13" customWidth="1"/>
    <col min="22" max="23" width="8.5" style="4" customWidth="1"/>
    <col min="24" max="24" width="11.75" style="4" customWidth="1"/>
    <col min="25" max="25" width="16.625" style="21" customWidth="1"/>
    <col min="26" max="26" width="14" style="48" customWidth="1"/>
    <col min="27" max="27" width="13.375" style="48" customWidth="1"/>
    <col min="28" max="28" width="16.625" style="21" customWidth="1"/>
    <col min="29" max="29" width="14" style="48" customWidth="1"/>
    <col min="30" max="31" width="13.375" style="48" customWidth="1"/>
    <col min="32" max="32" width="22" style="49" customWidth="1"/>
    <col min="33" max="34" width="22" style="50" customWidth="1"/>
    <col min="35" max="35" width="13.625" style="48" customWidth="1"/>
    <col min="36" max="16384" width="9" style="13"/>
  </cols>
  <sheetData>
    <row r="1" spans="1:35" s="12" customFormat="1" ht="21" x14ac:dyDescent="0.2">
      <c r="A1" s="118" t="s">
        <v>244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9"/>
      <c r="Y1" s="11" t="s">
        <v>245</v>
      </c>
      <c r="Z1" s="36">
        <v>54205279.009999998</v>
      </c>
      <c r="AA1" s="65">
        <v>3.1</v>
      </c>
      <c r="AB1" s="11" t="s">
        <v>245</v>
      </c>
      <c r="AC1" s="36">
        <v>54205279.009999998</v>
      </c>
      <c r="AD1" s="65">
        <v>3.2</v>
      </c>
      <c r="AE1" s="65"/>
      <c r="AF1" s="39"/>
      <c r="AG1" s="69"/>
      <c r="AH1" s="37"/>
      <c r="AI1" s="38"/>
    </row>
    <row r="2" spans="1:35" s="12" customFormat="1" ht="18.75" x14ac:dyDescent="0.2">
      <c r="A2" s="118" t="s">
        <v>308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9"/>
      <c r="Y2" s="63" t="s">
        <v>246</v>
      </c>
      <c r="Z2" s="64">
        <v>59497683</v>
      </c>
      <c r="AA2" s="39">
        <f>Z2/Z1</f>
        <v>1.0976363204222903</v>
      </c>
      <c r="AB2" s="63" t="s">
        <v>246</v>
      </c>
      <c r="AC2" s="64">
        <v>79816732</v>
      </c>
      <c r="AD2" s="39">
        <f>AC1/AC2</f>
        <v>0.67912175369445094</v>
      </c>
      <c r="AE2" s="39"/>
      <c r="AF2" s="70"/>
      <c r="AG2" s="69"/>
      <c r="AH2" s="37"/>
      <c r="AI2" s="38"/>
    </row>
    <row r="3" spans="1:35" s="12" customFormat="1" ht="18.75" x14ac:dyDescent="0.2">
      <c r="A3" s="118" t="s">
        <v>309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99" t="s">
        <v>310</v>
      </c>
      <c r="Z3" s="99"/>
      <c r="AA3" s="99"/>
      <c r="AB3" s="99" t="s">
        <v>311</v>
      </c>
      <c r="AC3" s="99"/>
      <c r="AD3" s="99"/>
      <c r="AE3" s="60"/>
      <c r="AF3" s="40"/>
      <c r="AG3" s="37"/>
      <c r="AH3" s="37"/>
      <c r="AI3" s="38"/>
    </row>
    <row r="4" spans="1:35" ht="24.95" customHeight="1" x14ac:dyDescent="0.2">
      <c r="A4" s="120" t="s">
        <v>23</v>
      </c>
      <c r="B4" s="121" t="s">
        <v>24</v>
      </c>
      <c r="C4" s="97" t="s">
        <v>25</v>
      </c>
      <c r="D4" s="122" t="s">
        <v>247</v>
      </c>
      <c r="E4" s="122"/>
      <c r="F4" s="122"/>
      <c r="G4" s="122"/>
      <c r="H4" s="122"/>
      <c r="I4" s="122"/>
      <c r="J4" s="122"/>
      <c r="K4" s="122"/>
      <c r="L4" s="122"/>
      <c r="M4" s="122"/>
      <c r="N4" s="122" t="s">
        <v>1</v>
      </c>
      <c r="O4" s="122"/>
      <c r="P4" s="122"/>
      <c r="Q4" s="122"/>
      <c r="R4" s="122"/>
      <c r="S4" s="122"/>
      <c r="T4" s="122"/>
      <c r="U4" s="122"/>
      <c r="V4" s="100" t="s">
        <v>248</v>
      </c>
      <c r="W4" s="101"/>
      <c r="X4" s="123" t="s">
        <v>243</v>
      </c>
      <c r="Y4" s="110" t="s">
        <v>249</v>
      </c>
      <c r="Z4" s="111" t="s">
        <v>250</v>
      </c>
      <c r="AA4" s="111" t="s">
        <v>251</v>
      </c>
      <c r="AB4" s="108" t="s">
        <v>249</v>
      </c>
      <c r="AC4" s="109" t="s">
        <v>250</v>
      </c>
      <c r="AD4" s="109" t="s">
        <v>251</v>
      </c>
      <c r="AE4" s="104" t="s">
        <v>251</v>
      </c>
      <c r="AF4" s="112" t="s">
        <v>256</v>
      </c>
      <c r="AG4" s="115" t="s">
        <v>257</v>
      </c>
      <c r="AH4" s="115" t="s">
        <v>258</v>
      </c>
      <c r="AI4" s="107" t="s">
        <v>252</v>
      </c>
    </row>
    <row r="5" spans="1:35" ht="24.95" customHeight="1" x14ac:dyDescent="0.2">
      <c r="A5" s="120"/>
      <c r="B5" s="121"/>
      <c r="C5" s="97"/>
      <c r="D5" s="61">
        <v>1.1000000000000001</v>
      </c>
      <c r="E5" s="14">
        <v>30</v>
      </c>
      <c r="F5" s="61">
        <v>1.2</v>
      </c>
      <c r="G5" s="14">
        <v>30</v>
      </c>
      <c r="H5" s="61">
        <v>1.3</v>
      </c>
      <c r="I5" s="14">
        <v>40</v>
      </c>
      <c r="J5" s="14">
        <v>100</v>
      </c>
      <c r="K5" s="61">
        <v>2</v>
      </c>
      <c r="L5" s="61">
        <v>3</v>
      </c>
      <c r="M5" s="61">
        <v>4</v>
      </c>
      <c r="N5" s="61">
        <v>1</v>
      </c>
      <c r="O5" s="61">
        <v>2</v>
      </c>
      <c r="P5" s="61">
        <v>3</v>
      </c>
      <c r="Q5" s="61">
        <v>4</v>
      </c>
      <c r="R5" s="55">
        <v>5.0999999999999996</v>
      </c>
      <c r="S5" s="55">
        <v>5.2</v>
      </c>
      <c r="T5" s="14">
        <v>100</v>
      </c>
      <c r="U5" s="61">
        <v>6</v>
      </c>
      <c r="V5" s="102"/>
      <c r="W5" s="103"/>
      <c r="X5" s="124"/>
      <c r="Y5" s="110"/>
      <c r="Z5" s="111"/>
      <c r="AA5" s="111"/>
      <c r="AB5" s="108"/>
      <c r="AC5" s="109"/>
      <c r="AD5" s="109"/>
      <c r="AE5" s="105"/>
      <c r="AF5" s="113"/>
      <c r="AG5" s="116"/>
      <c r="AH5" s="116"/>
      <c r="AI5" s="107"/>
    </row>
    <row r="6" spans="1:35" ht="54" customHeight="1" x14ac:dyDescent="0.2">
      <c r="A6" s="120"/>
      <c r="B6" s="121"/>
      <c r="C6" s="97"/>
      <c r="D6" s="126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8"/>
      <c r="V6" s="123">
        <v>1</v>
      </c>
      <c r="W6" s="124">
        <v>2</v>
      </c>
      <c r="X6" s="125"/>
      <c r="Y6" s="77" t="s">
        <v>253</v>
      </c>
      <c r="Z6" s="67" t="s">
        <v>313</v>
      </c>
      <c r="AA6" s="67" t="s">
        <v>254</v>
      </c>
      <c r="AB6" s="81" t="s">
        <v>253</v>
      </c>
      <c r="AC6" s="82" t="s">
        <v>313</v>
      </c>
      <c r="AD6" s="82" t="s">
        <v>254</v>
      </c>
      <c r="AE6" s="106"/>
      <c r="AF6" s="114"/>
      <c r="AG6" s="117"/>
      <c r="AH6" s="117"/>
      <c r="AI6" s="107"/>
    </row>
    <row r="7" spans="1:35" ht="12" customHeight="1" x14ac:dyDescent="0.2">
      <c r="A7" s="120"/>
      <c r="B7" s="121"/>
      <c r="C7" s="97"/>
      <c r="D7" s="129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1"/>
      <c r="V7" s="125"/>
      <c r="W7" s="125"/>
      <c r="X7" s="61"/>
      <c r="Y7" s="77" t="s">
        <v>255</v>
      </c>
      <c r="Z7" s="68"/>
      <c r="AA7" s="68" t="s">
        <v>255</v>
      </c>
      <c r="AB7" s="81" t="s">
        <v>255</v>
      </c>
      <c r="AC7" s="83"/>
      <c r="AD7" s="83" t="s">
        <v>255</v>
      </c>
      <c r="AE7" s="43"/>
      <c r="AF7" s="41"/>
      <c r="AG7" s="42"/>
      <c r="AH7" s="42"/>
      <c r="AI7" s="107"/>
    </row>
    <row r="8" spans="1:35" ht="21" customHeight="1" x14ac:dyDescent="0.2">
      <c r="A8" s="120"/>
      <c r="B8" s="121"/>
      <c r="C8" s="97"/>
      <c r="D8" s="132">
        <v>1</v>
      </c>
      <c r="E8" s="133"/>
      <c r="F8" s="133"/>
      <c r="G8" s="133"/>
      <c r="H8" s="133"/>
      <c r="I8" s="133"/>
      <c r="J8" s="133"/>
      <c r="K8" s="133"/>
      <c r="L8" s="133"/>
      <c r="M8" s="134"/>
      <c r="N8" s="135">
        <v>2</v>
      </c>
      <c r="O8" s="135"/>
      <c r="P8" s="135"/>
      <c r="Q8" s="135"/>
      <c r="R8" s="135"/>
      <c r="S8" s="135"/>
      <c r="T8" s="135"/>
      <c r="U8" s="135"/>
      <c r="V8" s="59" t="s">
        <v>310</v>
      </c>
      <c r="W8" s="59" t="s">
        <v>311</v>
      </c>
      <c r="X8" s="61">
        <v>4</v>
      </c>
      <c r="Y8" s="78">
        <v>5</v>
      </c>
      <c r="Z8" s="79">
        <v>6</v>
      </c>
      <c r="AA8" s="80">
        <v>7</v>
      </c>
      <c r="AB8" s="84">
        <v>5</v>
      </c>
      <c r="AC8" s="85">
        <v>6</v>
      </c>
      <c r="AD8" s="86">
        <v>7</v>
      </c>
      <c r="AE8" s="44" t="s">
        <v>315</v>
      </c>
      <c r="AF8" s="52">
        <v>44805420</v>
      </c>
      <c r="AG8" s="52">
        <v>53648378.020000003</v>
      </c>
      <c r="AH8" s="52">
        <v>9956760</v>
      </c>
      <c r="AI8" s="107"/>
    </row>
    <row r="9" spans="1:35" ht="24.95" customHeight="1" x14ac:dyDescent="0.2">
      <c r="A9" s="56" t="s">
        <v>208</v>
      </c>
      <c r="B9" s="33" t="s">
        <v>209</v>
      </c>
      <c r="C9" s="32" t="s">
        <v>210</v>
      </c>
      <c r="D9" s="15">
        <v>1</v>
      </c>
      <c r="E9" s="15">
        <v>6</v>
      </c>
      <c r="F9" s="15">
        <v>1</v>
      </c>
      <c r="G9" s="15">
        <v>6</v>
      </c>
      <c r="H9" s="15">
        <v>5</v>
      </c>
      <c r="I9" s="15">
        <v>40</v>
      </c>
      <c r="J9" s="16">
        <v>2.6</v>
      </c>
      <c r="K9" s="15">
        <v>1</v>
      </c>
      <c r="L9" s="15">
        <v>3</v>
      </c>
      <c r="M9" s="15">
        <v>5</v>
      </c>
      <c r="N9" s="10">
        <v>4</v>
      </c>
      <c r="O9" s="10">
        <v>4</v>
      </c>
      <c r="P9" s="10">
        <v>1</v>
      </c>
      <c r="Q9" s="10">
        <v>2</v>
      </c>
      <c r="R9" s="10">
        <v>5</v>
      </c>
      <c r="S9" s="10">
        <v>5</v>
      </c>
      <c r="T9" s="10">
        <f>(R9+S9)/2</f>
        <v>5</v>
      </c>
      <c r="U9" s="15">
        <v>1</v>
      </c>
      <c r="V9" s="17">
        <f>J9+K9+L9+M9</f>
        <v>11.6</v>
      </c>
      <c r="W9" s="17">
        <f>N9+O9+P9+Q9+T9+U9</f>
        <v>17</v>
      </c>
      <c r="X9" s="18">
        <v>11616</v>
      </c>
      <c r="Y9" s="18">
        <v>134746</v>
      </c>
      <c r="Z9" s="45">
        <f>Y9*(54205279.01/59497683)</f>
        <v>122760.15060084709</v>
      </c>
      <c r="AA9" s="45">
        <f>ROUND(Z9,0)</f>
        <v>122760</v>
      </c>
      <c r="AB9" s="18">
        <f>W9*X9</f>
        <v>197472</v>
      </c>
      <c r="AC9" s="45">
        <f>AB9*54205279.01/79816732</f>
        <v>134107.53094555059</v>
      </c>
      <c r="AD9" s="45">
        <f>ROUND(AC9,0)</f>
        <v>134108</v>
      </c>
      <c r="AE9" s="45">
        <f>AA9+AD9</f>
        <v>256868</v>
      </c>
      <c r="AF9" s="46">
        <v>256868</v>
      </c>
      <c r="AG9" s="53"/>
      <c r="AH9" s="47"/>
      <c r="AI9" s="45">
        <v>256868</v>
      </c>
    </row>
    <row r="10" spans="1:35" ht="24.95" customHeight="1" x14ac:dyDescent="0.2">
      <c r="A10" s="56" t="s">
        <v>211</v>
      </c>
      <c r="B10" s="33" t="s">
        <v>212</v>
      </c>
      <c r="C10" s="32" t="s">
        <v>210</v>
      </c>
      <c r="D10" s="15">
        <v>1</v>
      </c>
      <c r="E10" s="15">
        <v>6</v>
      </c>
      <c r="F10" s="15">
        <v>1</v>
      </c>
      <c r="G10" s="15">
        <v>6</v>
      </c>
      <c r="H10" s="15">
        <v>3</v>
      </c>
      <c r="I10" s="15">
        <v>24</v>
      </c>
      <c r="J10" s="16">
        <v>1.8</v>
      </c>
      <c r="K10" s="15">
        <v>1</v>
      </c>
      <c r="L10" s="15">
        <v>3</v>
      </c>
      <c r="M10" s="15">
        <v>4</v>
      </c>
      <c r="N10" s="10">
        <v>3</v>
      </c>
      <c r="O10" s="10">
        <v>3</v>
      </c>
      <c r="P10" s="10">
        <v>1</v>
      </c>
      <c r="Q10" s="10">
        <v>1</v>
      </c>
      <c r="R10" s="10">
        <v>5</v>
      </c>
      <c r="S10" s="10">
        <v>5</v>
      </c>
      <c r="T10" s="10">
        <f t="shared" ref="T10:T73" si="0">(R10+S10)/2</f>
        <v>5</v>
      </c>
      <c r="U10" s="15">
        <v>5</v>
      </c>
      <c r="V10" s="17">
        <f t="shared" ref="V10:V73" si="1">J10+K10+L10+M10</f>
        <v>9.8000000000000007</v>
      </c>
      <c r="W10" s="17">
        <f t="shared" ref="W10:W73" si="2">N10+O10+P10+Q10+T10+U10</f>
        <v>18</v>
      </c>
      <c r="X10" s="18">
        <v>118148</v>
      </c>
      <c r="Y10" s="18">
        <v>1157850</v>
      </c>
      <c r="Z10" s="45">
        <f t="shared" ref="Z10:Z73" si="3">Y10*(54205279.01/59497683)</f>
        <v>1054857.5866681817</v>
      </c>
      <c r="AA10" s="45">
        <f t="shared" ref="AA10:AA73" si="4">ROUND(Z10,0)</f>
        <v>1054858</v>
      </c>
      <c r="AB10" s="18">
        <f t="shared" ref="AB10:AB73" si="5">W10*X10</f>
        <v>2126664</v>
      </c>
      <c r="AC10" s="45">
        <f t="shared" ref="AC10:AC73" si="6">AB10*54205279.01/79816732</f>
        <v>1444263.7851988559</v>
      </c>
      <c r="AD10" s="45">
        <f t="shared" ref="AD10:AD73" si="7">ROUND(AC10,0)</f>
        <v>1444264</v>
      </c>
      <c r="AE10" s="45">
        <f t="shared" ref="AE10:AE73" si="8">AA10+AD10</f>
        <v>2499122</v>
      </c>
      <c r="AF10" s="46">
        <v>2499122</v>
      </c>
      <c r="AG10" s="53"/>
      <c r="AH10" s="47"/>
      <c r="AI10" s="45">
        <v>2499122</v>
      </c>
    </row>
    <row r="11" spans="1:35" ht="24.95" customHeight="1" x14ac:dyDescent="0.2">
      <c r="A11" s="56" t="s">
        <v>213</v>
      </c>
      <c r="B11" s="33" t="s">
        <v>214</v>
      </c>
      <c r="C11" s="32" t="s">
        <v>210</v>
      </c>
      <c r="D11" s="15">
        <v>5</v>
      </c>
      <c r="E11" s="15">
        <v>30</v>
      </c>
      <c r="F11" s="15">
        <v>5</v>
      </c>
      <c r="G11" s="15">
        <v>30</v>
      </c>
      <c r="H11" s="15">
        <v>5</v>
      </c>
      <c r="I11" s="15">
        <v>40</v>
      </c>
      <c r="J11" s="16">
        <v>5</v>
      </c>
      <c r="K11" s="15">
        <v>1</v>
      </c>
      <c r="L11" s="15">
        <v>4</v>
      </c>
      <c r="M11" s="15">
        <v>5</v>
      </c>
      <c r="N11" s="10">
        <v>3</v>
      </c>
      <c r="O11" s="10">
        <v>3</v>
      </c>
      <c r="P11" s="10">
        <v>1</v>
      </c>
      <c r="Q11" s="10">
        <v>1</v>
      </c>
      <c r="R11" s="10">
        <v>5</v>
      </c>
      <c r="S11" s="10">
        <v>5</v>
      </c>
      <c r="T11" s="10">
        <f t="shared" si="0"/>
        <v>5</v>
      </c>
      <c r="U11" s="15">
        <v>5</v>
      </c>
      <c r="V11" s="17">
        <f t="shared" si="1"/>
        <v>15</v>
      </c>
      <c r="W11" s="17">
        <f t="shared" si="2"/>
        <v>18</v>
      </c>
      <c r="X11" s="18">
        <v>35968</v>
      </c>
      <c r="Y11" s="18">
        <v>539520</v>
      </c>
      <c r="Z11" s="45">
        <f t="shared" si="3"/>
        <v>491528.92443685915</v>
      </c>
      <c r="AA11" s="45">
        <f t="shared" si="4"/>
        <v>491529</v>
      </c>
      <c r="AB11" s="18">
        <f t="shared" si="5"/>
        <v>647424</v>
      </c>
      <c r="AC11" s="45">
        <f t="shared" si="6"/>
        <v>439679.72226387617</v>
      </c>
      <c r="AD11" s="45">
        <f t="shared" si="7"/>
        <v>439680</v>
      </c>
      <c r="AE11" s="45">
        <f t="shared" si="8"/>
        <v>931209</v>
      </c>
      <c r="AF11" s="46">
        <v>931209</v>
      </c>
      <c r="AG11" s="53"/>
      <c r="AH11" s="47"/>
      <c r="AI11" s="45">
        <v>931209</v>
      </c>
    </row>
    <row r="12" spans="1:35" ht="24.95" customHeight="1" x14ac:dyDescent="0.2">
      <c r="A12" s="56" t="s">
        <v>215</v>
      </c>
      <c r="B12" s="33" t="s">
        <v>216</v>
      </c>
      <c r="C12" s="32" t="s">
        <v>210</v>
      </c>
      <c r="D12" s="15">
        <v>5</v>
      </c>
      <c r="E12" s="15">
        <v>30</v>
      </c>
      <c r="F12" s="15">
        <v>3</v>
      </c>
      <c r="G12" s="15">
        <v>18</v>
      </c>
      <c r="H12" s="15">
        <v>5</v>
      </c>
      <c r="I12" s="15">
        <v>40</v>
      </c>
      <c r="J12" s="16">
        <v>4.4000000000000004</v>
      </c>
      <c r="K12" s="15">
        <v>1</v>
      </c>
      <c r="L12" s="15">
        <v>3</v>
      </c>
      <c r="M12" s="15">
        <v>5</v>
      </c>
      <c r="N12" s="10">
        <v>3</v>
      </c>
      <c r="O12" s="10">
        <v>3</v>
      </c>
      <c r="P12" s="10">
        <v>2</v>
      </c>
      <c r="Q12" s="10">
        <v>3</v>
      </c>
      <c r="R12" s="10">
        <v>5</v>
      </c>
      <c r="S12" s="10">
        <v>5</v>
      </c>
      <c r="T12" s="10">
        <f t="shared" si="0"/>
        <v>5</v>
      </c>
      <c r="U12" s="15">
        <v>1</v>
      </c>
      <c r="V12" s="17">
        <f t="shared" si="1"/>
        <v>13.4</v>
      </c>
      <c r="W12" s="17">
        <f t="shared" si="2"/>
        <v>17</v>
      </c>
      <c r="X12" s="18">
        <v>36792</v>
      </c>
      <c r="Y12" s="18">
        <v>493013</v>
      </c>
      <c r="Z12" s="45">
        <f t="shared" si="3"/>
        <v>449158.78859613958</v>
      </c>
      <c r="AA12" s="45">
        <f t="shared" si="4"/>
        <v>449159</v>
      </c>
      <c r="AB12" s="18">
        <f t="shared" si="5"/>
        <v>625464</v>
      </c>
      <c r="AC12" s="45">
        <f t="shared" si="6"/>
        <v>424766.20855274604</v>
      </c>
      <c r="AD12" s="45">
        <f t="shared" si="7"/>
        <v>424766</v>
      </c>
      <c r="AE12" s="45">
        <f t="shared" si="8"/>
        <v>873925</v>
      </c>
      <c r="AF12" s="46">
        <v>873925</v>
      </c>
      <c r="AG12" s="53"/>
      <c r="AH12" s="47"/>
      <c r="AI12" s="45">
        <v>873925</v>
      </c>
    </row>
    <row r="13" spans="1:35" ht="24.95" customHeight="1" x14ac:dyDescent="0.2">
      <c r="A13" s="56" t="s">
        <v>217</v>
      </c>
      <c r="B13" s="33" t="s">
        <v>218</v>
      </c>
      <c r="C13" s="32" t="s">
        <v>210</v>
      </c>
      <c r="D13" s="15">
        <v>5</v>
      </c>
      <c r="E13" s="15">
        <v>30</v>
      </c>
      <c r="F13" s="15">
        <v>3</v>
      </c>
      <c r="G13" s="15">
        <v>18</v>
      </c>
      <c r="H13" s="15">
        <v>5</v>
      </c>
      <c r="I13" s="15">
        <v>40</v>
      </c>
      <c r="J13" s="16">
        <v>4.4000000000000004</v>
      </c>
      <c r="K13" s="15">
        <v>1</v>
      </c>
      <c r="L13" s="15">
        <v>4</v>
      </c>
      <c r="M13" s="15">
        <v>2</v>
      </c>
      <c r="N13" s="10">
        <v>2</v>
      </c>
      <c r="O13" s="10">
        <v>1</v>
      </c>
      <c r="P13" s="10">
        <v>2</v>
      </c>
      <c r="Q13" s="10">
        <v>3</v>
      </c>
      <c r="R13" s="10">
        <v>5</v>
      </c>
      <c r="S13" s="10">
        <v>5</v>
      </c>
      <c r="T13" s="10">
        <f t="shared" si="0"/>
        <v>5</v>
      </c>
      <c r="U13" s="15">
        <v>1</v>
      </c>
      <c r="V13" s="17">
        <f t="shared" si="1"/>
        <v>11.4</v>
      </c>
      <c r="W13" s="17">
        <f t="shared" si="2"/>
        <v>14</v>
      </c>
      <c r="X13" s="18">
        <v>79695</v>
      </c>
      <c r="Y13" s="18">
        <v>908523</v>
      </c>
      <c r="Z13" s="45">
        <f t="shared" si="3"/>
        <v>827708.57987868588</v>
      </c>
      <c r="AA13" s="45">
        <f t="shared" si="4"/>
        <v>827709</v>
      </c>
      <c r="AB13" s="18">
        <f t="shared" si="5"/>
        <v>1115730</v>
      </c>
      <c r="AC13" s="45">
        <f t="shared" si="6"/>
        <v>757716.51424950967</v>
      </c>
      <c r="AD13" s="45">
        <f t="shared" si="7"/>
        <v>757717</v>
      </c>
      <c r="AE13" s="45">
        <f t="shared" si="8"/>
        <v>1585426</v>
      </c>
      <c r="AF13" s="46">
        <v>1585426</v>
      </c>
      <c r="AG13" s="53"/>
      <c r="AH13" s="47"/>
      <c r="AI13" s="45">
        <v>1585426</v>
      </c>
    </row>
    <row r="14" spans="1:35" ht="24.95" customHeight="1" x14ac:dyDescent="0.2">
      <c r="A14" s="56" t="s">
        <v>219</v>
      </c>
      <c r="B14" s="33" t="s">
        <v>220</v>
      </c>
      <c r="C14" s="32" t="s">
        <v>210</v>
      </c>
      <c r="D14" s="15">
        <v>5</v>
      </c>
      <c r="E14" s="15">
        <v>30</v>
      </c>
      <c r="F14" s="15">
        <v>5</v>
      </c>
      <c r="G14" s="15">
        <v>30</v>
      </c>
      <c r="H14" s="15">
        <v>5</v>
      </c>
      <c r="I14" s="15">
        <v>40</v>
      </c>
      <c r="J14" s="16">
        <v>5</v>
      </c>
      <c r="K14" s="15">
        <v>1</v>
      </c>
      <c r="L14" s="15">
        <v>4</v>
      </c>
      <c r="M14" s="15">
        <v>4</v>
      </c>
      <c r="N14" s="10">
        <v>2</v>
      </c>
      <c r="O14" s="10">
        <v>1</v>
      </c>
      <c r="P14" s="10">
        <v>2</v>
      </c>
      <c r="Q14" s="10">
        <v>1</v>
      </c>
      <c r="R14" s="10">
        <v>5</v>
      </c>
      <c r="S14" s="10">
        <v>5</v>
      </c>
      <c r="T14" s="10">
        <f t="shared" si="0"/>
        <v>5</v>
      </c>
      <c r="U14" s="15">
        <v>4</v>
      </c>
      <c r="V14" s="17">
        <f t="shared" si="1"/>
        <v>14</v>
      </c>
      <c r="W14" s="17">
        <f t="shared" si="2"/>
        <v>15</v>
      </c>
      <c r="X14" s="18">
        <v>78073</v>
      </c>
      <c r="Y14" s="18">
        <v>1093022</v>
      </c>
      <c r="Z14" s="45">
        <f t="shared" si="3"/>
        <v>995796.12997817446</v>
      </c>
      <c r="AA14" s="45">
        <f t="shared" si="4"/>
        <v>995796</v>
      </c>
      <c r="AB14" s="18">
        <f t="shared" si="5"/>
        <v>1171095</v>
      </c>
      <c r="AC14" s="45">
        <f t="shared" si="6"/>
        <v>795316.09014280292</v>
      </c>
      <c r="AD14" s="45">
        <f t="shared" si="7"/>
        <v>795316</v>
      </c>
      <c r="AE14" s="45">
        <f t="shared" si="8"/>
        <v>1791112</v>
      </c>
      <c r="AF14" s="46">
        <v>1791112</v>
      </c>
      <c r="AG14" s="53"/>
      <c r="AH14" s="47"/>
      <c r="AI14" s="45">
        <v>1791112</v>
      </c>
    </row>
    <row r="15" spans="1:35" ht="24.95" customHeight="1" x14ac:dyDescent="0.2">
      <c r="A15" s="56" t="s">
        <v>221</v>
      </c>
      <c r="B15" s="33" t="s">
        <v>222</v>
      </c>
      <c r="C15" s="32" t="s">
        <v>210</v>
      </c>
      <c r="D15" s="15">
        <v>5</v>
      </c>
      <c r="E15" s="15">
        <v>30</v>
      </c>
      <c r="F15" s="15">
        <v>3</v>
      </c>
      <c r="G15" s="15">
        <v>18</v>
      </c>
      <c r="H15" s="15">
        <v>5</v>
      </c>
      <c r="I15" s="15">
        <v>40</v>
      </c>
      <c r="J15" s="16">
        <v>4.4000000000000004</v>
      </c>
      <c r="K15" s="15">
        <v>1</v>
      </c>
      <c r="L15" s="15">
        <v>4</v>
      </c>
      <c r="M15" s="15">
        <v>1</v>
      </c>
      <c r="N15" s="10">
        <v>3</v>
      </c>
      <c r="O15" s="10">
        <v>2</v>
      </c>
      <c r="P15" s="10">
        <v>5</v>
      </c>
      <c r="Q15" s="10">
        <v>1</v>
      </c>
      <c r="R15" s="10">
        <v>5</v>
      </c>
      <c r="S15" s="10">
        <v>5</v>
      </c>
      <c r="T15" s="10">
        <f t="shared" si="0"/>
        <v>5</v>
      </c>
      <c r="U15" s="15">
        <v>5</v>
      </c>
      <c r="V15" s="17">
        <f t="shared" si="1"/>
        <v>10.4</v>
      </c>
      <c r="W15" s="17">
        <f t="shared" si="2"/>
        <v>21</v>
      </c>
      <c r="X15" s="18">
        <v>53434</v>
      </c>
      <c r="Y15" s="18">
        <v>555714</v>
      </c>
      <c r="Z15" s="45">
        <f t="shared" si="3"/>
        <v>506282.44497795217</v>
      </c>
      <c r="AA15" s="45">
        <f t="shared" si="4"/>
        <v>506282</v>
      </c>
      <c r="AB15" s="18">
        <f t="shared" si="5"/>
        <v>1122114</v>
      </c>
      <c r="AC15" s="45">
        <f t="shared" si="6"/>
        <v>762052.02752509515</v>
      </c>
      <c r="AD15" s="45">
        <f t="shared" si="7"/>
        <v>762052</v>
      </c>
      <c r="AE15" s="45">
        <f t="shared" si="8"/>
        <v>1268334</v>
      </c>
      <c r="AF15" s="46">
        <v>1268334</v>
      </c>
      <c r="AG15" s="53"/>
      <c r="AH15" s="47"/>
      <c r="AI15" s="45">
        <v>1268334</v>
      </c>
    </row>
    <row r="16" spans="1:35" ht="24.95" customHeight="1" x14ac:dyDescent="0.2">
      <c r="A16" s="56" t="s">
        <v>223</v>
      </c>
      <c r="B16" s="33" t="s">
        <v>224</v>
      </c>
      <c r="C16" s="33" t="s">
        <v>210</v>
      </c>
      <c r="D16" s="15">
        <v>4</v>
      </c>
      <c r="E16" s="15">
        <v>24</v>
      </c>
      <c r="F16" s="15">
        <v>2</v>
      </c>
      <c r="G16" s="15">
        <v>12</v>
      </c>
      <c r="H16" s="15">
        <v>5</v>
      </c>
      <c r="I16" s="15">
        <v>40</v>
      </c>
      <c r="J16" s="16">
        <v>3.8</v>
      </c>
      <c r="K16" s="15">
        <v>1</v>
      </c>
      <c r="L16" s="15">
        <v>3</v>
      </c>
      <c r="M16" s="15">
        <v>1</v>
      </c>
      <c r="N16" s="10">
        <v>4</v>
      </c>
      <c r="O16" s="10">
        <v>3</v>
      </c>
      <c r="P16" s="10">
        <v>1</v>
      </c>
      <c r="Q16" s="10">
        <v>2</v>
      </c>
      <c r="R16" s="10">
        <v>5</v>
      </c>
      <c r="S16" s="10">
        <v>5</v>
      </c>
      <c r="T16" s="10">
        <f t="shared" si="0"/>
        <v>5</v>
      </c>
      <c r="U16" s="15">
        <v>5</v>
      </c>
      <c r="V16" s="17">
        <f t="shared" si="1"/>
        <v>8.8000000000000007</v>
      </c>
      <c r="W16" s="17">
        <f t="shared" si="2"/>
        <v>20</v>
      </c>
      <c r="X16" s="18">
        <v>38673</v>
      </c>
      <c r="Y16" s="18">
        <v>340322</v>
      </c>
      <c r="Z16" s="45">
        <f t="shared" si="3"/>
        <v>310049.87140829029</v>
      </c>
      <c r="AA16" s="45">
        <f t="shared" si="4"/>
        <v>310050</v>
      </c>
      <c r="AB16" s="18">
        <f t="shared" si="5"/>
        <v>773460</v>
      </c>
      <c r="AC16" s="45">
        <f t="shared" si="6"/>
        <v>525273.51161251008</v>
      </c>
      <c r="AD16" s="45">
        <f t="shared" si="7"/>
        <v>525274</v>
      </c>
      <c r="AE16" s="45">
        <f t="shared" si="8"/>
        <v>835324</v>
      </c>
      <c r="AF16" s="46">
        <v>835324</v>
      </c>
      <c r="AG16" s="53"/>
      <c r="AH16" s="47"/>
      <c r="AI16" s="45">
        <v>835324</v>
      </c>
    </row>
    <row r="17" spans="1:35" ht="24.95" customHeight="1" x14ac:dyDescent="0.2">
      <c r="A17" s="56" t="s">
        <v>225</v>
      </c>
      <c r="B17" s="33" t="s">
        <v>226</v>
      </c>
      <c r="C17" s="33" t="s">
        <v>210</v>
      </c>
      <c r="D17" s="15">
        <v>5</v>
      </c>
      <c r="E17" s="15">
        <v>30</v>
      </c>
      <c r="F17" s="15">
        <v>4</v>
      </c>
      <c r="G17" s="15">
        <v>24</v>
      </c>
      <c r="H17" s="15">
        <v>5</v>
      </c>
      <c r="I17" s="15">
        <v>40</v>
      </c>
      <c r="J17" s="16">
        <v>4.7</v>
      </c>
      <c r="K17" s="15">
        <v>5</v>
      </c>
      <c r="L17" s="15">
        <v>4</v>
      </c>
      <c r="M17" s="15">
        <v>5</v>
      </c>
      <c r="N17" s="10">
        <v>4</v>
      </c>
      <c r="O17" s="10">
        <v>3</v>
      </c>
      <c r="P17" s="10">
        <v>3</v>
      </c>
      <c r="Q17" s="10">
        <v>1</v>
      </c>
      <c r="R17" s="10">
        <v>3</v>
      </c>
      <c r="S17" s="10">
        <v>5</v>
      </c>
      <c r="T17" s="10">
        <f t="shared" si="0"/>
        <v>4</v>
      </c>
      <c r="U17" s="15">
        <v>1</v>
      </c>
      <c r="V17" s="17">
        <f t="shared" si="1"/>
        <v>18.7</v>
      </c>
      <c r="W17" s="17">
        <f t="shared" si="2"/>
        <v>16</v>
      </c>
      <c r="X17" s="18">
        <v>29229</v>
      </c>
      <c r="Y17" s="18">
        <v>546582</v>
      </c>
      <c r="Z17" s="45">
        <f t="shared" si="3"/>
        <v>497962.74943755066</v>
      </c>
      <c r="AA17" s="45">
        <f t="shared" si="4"/>
        <v>497963</v>
      </c>
      <c r="AB17" s="18">
        <f t="shared" si="5"/>
        <v>467664</v>
      </c>
      <c r="AC17" s="45">
        <f t="shared" si="6"/>
        <v>317600.7958197617</v>
      </c>
      <c r="AD17" s="45">
        <f t="shared" si="7"/>
        <v>317601</v>
      </c>
      <c r="AE17" s="45">
        <f t="shared" si="8"/>
        <v>815564</v>
      </c>
      <c r="AF17" s="46">
        <v>815564</v>
      </c>
      <c r="AG17" s="53"/>
      <c r="AH17" s="47"/>
      <c r="AI17" s="45">
        <v>815564</v>
      </c>
    </row>
    <row r="18" spans="1:35" ht="24.95" customHeight="1" x14ac:dyDescent="0.2">
      <c r="A18" s="56" t="s">
        <v>227</v>
      </c>
      <c r="B18" s="33" t="s">
        <v>228</v>
      </c>
      <c r="C18" s="33" t="s">
        <v>210</v>
      </c>
      <c r="D18" s="15">
        <v>5</v>
      </c>
      <c r="E18" s="15">
        <v>30</v>
      </c>
      <c r="F18" s="15">
        <v>4</v>
      </c>
      <c r="G18" s="15">
        <v>24</v>
      </c>
      <c r="H18" s="15">
        <v>5</v>
      </c>
      <c r="I18" s="15">
        <v>40</v>
      </c>
      <c r="J18" s="16">
        <v>4.7</v>
      </c>
      <c r="K18" s="15">
        <v>5</v>
      </c>
      <c r="L18" s="15">
        <v>4</v>
      </c>
      <c r="M18" s="15">
        <v>4</v>
      </c>
      <c r="N18" s="10">
        <v>3</v>
      </c>
      <c r="O18" s="10">
        <v>2</v>
      </c>
      <c r="P18" s="10">
        <v>1</v>
      </c>
      <c r="Q18" s="10">
        <v>1</v>
      </c>
      <c r="R18" s="10">
        <v>5</v>
      </c>
      <c r="S18" s="10">
        <v>5</v>
      </c>
      <c r="T18" s="10">
        <f t="shared" si="0"/>
        <v>5</v>
      </c>
      <c r="U18" s="15">
        <v>1</v>
      </c>
      <c r="V18" s="17">
        <f t="shared" si="1"/>
        <v>17.7</v>
      </c>
      <c r="W18" s="17">
        <f t="shared" si="2"/>
        <v>13</v>
      </c>
      <c r="X18" s="18">
        <v>54431</v>
      </c>
      <c r="Y18" s="18">
        <v>963429</v>
      </c>
      <c r="Z18" s="45">
        <f t="shared" si="3"/>
        <v>877730.61265806411</v>
      </c>
      <c r="AA18" s="45">
        <f t="shared" si="4"/>
        <v>877731</v>
      </c>
      <c r="AB18" s="18">
        <f t="shared" si="5"/>
        <v>707603</v>
      </c>
      <c r="AC18" s="45">
        <f t="shared" si="6"/>
        <v>480548.5902794546</v>
      </c>
      <c r="AD18" s="45">
        <f t="shared" si="7"/>
        <v>480549</v>
      </c>
      <c r="AE18" s="45">
        <f t="shared" si="8"/>
        <v>1358280</v>
      </c>
      <c r="AF18" s="46">
        <v>1358280</v>
      </c>
      <c r="AG18" s="53"/>
      <c r="AH18" s="47"/>
      <c r="AI18" s="45">
        <v>1358280</v>
      </c>
    </row>
    <row r="19" spans="1:35" ht="24.95" customHeight="1" x14ac:dyDescent="0.2">
      <c r="A19" s="56" t="s">
        <v>229</v>
      </c>
      <c r="B19" s="33" t="s">
        <v>230</v>
      </c>
      <c r="C19" s="33" t="s">
        <v>210</v>
      </c>
      <c r="D19" s="15">
        <v>5</v>
      </c>
      <c r="E19" s="15">
        <v>30</v>
      </c>
      <c r="F19" s="15">
        <v>2</v>
      </c>
      <c r="G19" s="15">
        <v>12</v>
      </c>
      <c r="H19" s="15">
        <v>5</v>
      </c>
      <c r="I19" s="15">
        <v>40</v>
      </c>
      <c r="J19" s="16">
        <v>4.0999999999999996</v>
      </c>
      <c r="K19" s="15">
        <v>1</v>
      </c>
      <c r="L19" s="15">
        <v>3</v>
      </c>
      <c r="M19" s="15">
        <v>5</v>
      </c>
      <c r="N19" s="10">
        <v>2</v>
      </c>
      <c r="O19" s="10">
        <v>2</v>
      </c>
      <c r="P19" s="10">
        <v>1</v>
      </c>
      <c r="Q19" s="10">
        <v>2</v>
      </c>
      <c r="R19" s="10">
        <v>5</v>
      </c>
      <c r="S19" s="10">
        <v>5</v>
      </c>
      <c r="T19" s="10">
        <f t="shared" si="0"/>
        <v>5</v>
      </c>
      <c r="U19" s="15">
        <v>5</v>
      </c>
      <c r="V19" s="17">
        <f t="shared" si="1"/>
        <v>13.1</v>
      </c>
      <c r="W19" s="17">
        <f t="shared" si="2"/>
        <v>17</v>
      </c>
      <c r="X19" s="18">
        <v>93604</v>
      </c>
      <c r="Y19" s="18">
        <v>1226212</v>
      </c>
      <c r="Z19" s="45">
        <f t="shared" si="3"/>
        <v>1117138.6890042443</v>
      </c>
      <c r="AA19" s="45">
        <f t="shared" si="4"/>
        <v>1117139</v>
      </c>
      <c r="AB19" s="18">
        <f t="shared" si="5"/>
        <v>1591268</v>
      </c>
      <c r="AC19" s="45">
        <f t="shared" si="6"/>
        <v>1080664.7147578613</v>
      </c>
      <c r="AD19" s="45">
        <f t="shared" si="7"/>
        <v>1080665</v>
      </c>
      <c r="AE19" s="45">
        <f t="shared" si="8"/>
        <v>2197804</v>
      </c>
      <c r="AF19" s="46">
        <v>2197804</v>
      </c>
      <c r="AG19" s="53"/>
      <c r="AH19" s="47"/>
      <c r="AI19" s="45">
        <v>2197804</v>
      </c>
    </row>
    <row r="20" spans="1:35" ht="24.95" customHeight="1" x14ac:dyDescent="0.2">
      <c r="A20" s="56" t="s">
        <v>231</v>
      </c>
      <c r="B20" s="33" t="s">
        <v>232</v>
      </c>
      <c r="C20" s="33" t="s">
        <v>210</v>
      </c>
      <c r="D20" s="15">
        <v>5</v>
      </c>
      <c r="E20" s="15">
        <v>30</v>
      </c>
      <c r="F20" s="15">
        <v>3</v>
      </c>
      <c r="G20" s="15">
        <v>18</v>
      </c>
      <c r="H20" s="15">
        <v>5</v>
      </c>
      <c r="I20" s="15">
        <v>40</v>
      </c>
      <c r="J20" s="16">
        <v>4.4000000000000004</v>
      </c>
      <c r="K20" s="15">
        <v>1</v>
      </c>
      <c r="L20" s="15">
        <v>1</v>
      </c>
      <c r="M20" s="15">
        <v>5</v>
      </c>
      <c r="N20" s="10">
        <v>3</v>
      </c>
      <c r="O20" s="10">
        <v>3</v>
      </c>
      <c r="P20" s="10">
        <v>2</v>
      </c>
      <c r="Q20" s="10">
        <v>3</v>
      </c>
      <c r="R20" s="10">
        <v>5</v>
      </c>
      <c r="S20" s="10">
        <v>5</v>
      </c>
      <c r="T20" s="10">
        <f t="shared" si="0"/>
        <v>5</v>
      </c>
      <c r="U20" s="15">
        <v>5</v>
      </c>
      <c r="V20" s="17">
        <f t="shared" si="1"/>
        <v>11.4</v>
      </c>
      <c r="W20" s="17">
        <f t="shared" si="2"/>
        <v>21</v>
      </c>
      <c r="X20" s="18">
        <v>34139</v>
      </c>
      <c r="Y20" s="18">
        <v>389185</v>
      </c>
      <c r="Z20" s="45">
        <f t="shared" si="3"/>
        <v>354566.43767971348</v>
      </c>
      <c r="AA20" s="45">
        <f t="shared" si="4"/>
        <v>354566</v>
      </c>
      <c r="AB20" s="18">
        <f t="shared" si="5"/>
        <v>716919</v>
      </c>
      <c r="AC20" s="45">
        <f t="shared" si="6"/>
        <v>486875.28853687202</v>
      </c>
      <c r="AD20" s="45">
        <f t="shared" si="7"/>
        <v>486875</v>
      </c>
      <c r="AE20" s="45">
        <f t="shared" si="8"/>
        <v>841441</v>
      </c>
      <c r="AF20" s="46">
        <v>841441</v>
      </c>
      <c r="AG20" s="53"/>
      <c r="AH20" s="47"/>
      <c r="AI20" s="45">
        <v>841441</v>
      </c>
    </row>
    <row r="21" spans="1:35" ht="24.95" customHeight="1" x14ac:dyDescent="0.2">
      <c r="A21" s="56" t="s">
        <v>233</v>
      </c>
      <c r="B21" s="33" t="s">
        <v>234</v>
      </c>
      <c r="C21" s="33" t="s">
        <v>210</v>
      </c>
      <c r="D21" s="15">
        <v>5</v>
      </c>
      <c r="E21" s="15">
        <v>30</v>
      </c>
      <c r="F21" s="15">
        <v>3</v>
      </c>
      <c r="G21" s="15">
        <v>18</v>
      </c>
      <c r="H21" s="15">
        <v>5</v>
      </c>
      <c r="I21" s="15">
        <v>40</v>
      </c>
      <c r="J21" s="16">
        <v>4.4000000000000004</v>
      </c>
      <c r="K21" s="15">
        <v>1</v>
      </c>
      <c r="L21" s="15">
        <v>5</v>
      </c>
      <c r="M21" s="15">
        <v>5</v>
      </c>
      <c r="N21" s="10">
        <v>3</v>
      </c>
      <c r="O21" s="10">
        <v>2</v>
      </c>
      <c r="P21" s="10">
        <v>2</v>
      </c>
      <c r="Q21" s="10">
        <v>2</v>
      </c>
      <c r="R21" s="10">
        <v>5</v>
      </c>
      <c r="S21" s="10">
        <v>5</v>
      </c>
      <c r="T21" s="10">
        <f t="shared" si="0"/>
        <v>5</v>
      </c>
      <c r="U21" s="15">
        <v>5</v>
      </c>
      <c r="V21" s="17">
        <f t="shared" si="1"/>
        <v>15.4</v>
      </c>
      <c r="W21" s="17">
        <f t="shared" si="2"/>
        <v>19</v>
      </c>
      <c r="X21" s="18">
        <v>69652</v>
      </c>
      <c r="Y21" s="18">
        <v>1072641</v>
      </c>
      <c r="Z21" s="45">
        <f t="shared" si="3"/>
        <v>977228.04907487589</v>
      </c>
      <c r="AA21" s="45">
        <f t="shared" si="4"/>
        <v>977228</v>
      </c>
      <c r="AB21" s="18">
        <f t="shared" si="5"/>
        <v>1323388</v>
      </c>
      <c r="AC21" s="45">
        <f t="shared" si="6"/>
        <v>898741.57937819196</v>
      </c>
      <c r="AD21" s="45">
        <f t="shared" si="7"/>
        <v>898742</v>
      </c>
      <c r="AE21" s="45">
        <f t="shared" si="8"/>
        <v>1875970</v>
      </c>
      <c r="AF21" s="46">
        <v>1875970</v>
      </c>
      <c r="AG21" s="53"/>
      <c r="AH21" s="47"/>
      <c r="AI21" s="45">
        <v>1875970</v>
      </c>
    </row>
    <row r="22" spans="1:35" ht="24.95" customHeight="1" x14ac:dyDescent="0.2">
      <c r="A22" s="56" t="s">
        <v>235</v>
      </c>
      <c r="B22" s="33" t="s">
        <v>236</v>
      </c>
      <c r="C22" s="33" t="s">
        <v>210</v>
      </c>
      <c r="D22" s="15">
        <v>3</v>
      </c>
      <c r="E22" s="15">
        <v>18</v>
      </c>
      <c r="F22" s="15">
        <v>3</v>
      </c>
      <c r="G22" s="15">
        <v>18</v>
      </c>
      <c r="H22" s="15">
        <v>5</v>
      </c>
      <c r="I22" s="15">
        <v>40</v>
      </c>
      <c r="J22" s="16">
        <v>3.8</v>
      </c>
      <c r="K22" s="15">
        <v>1</v>
      </c>
      <c r="L22" s="15">
        <v>4</v>
      </c>
      <c r="M22" s="15">
        <v>5</v>
      </c>
      <c r="N22" s="10">
        <v>3</v>
      </c>
      <c r="O22" s="10">
        <v>3</v>
      </c>
      <c r="P22" s="10">
        <v>1</v>
      </c>
      <c r="Q22" s="10">
        <v>4</v>
      </c>
      <c r="R22" s="10">
        <v>5</v>
      </c>
      <c r="S22" s="10">
        <v>5</v>
      </c>
      <c r="T22" s="10">
        <f t="shared" si="0"/>
        <v>5</v>
      </c>
      <c r="U22" s="15">
        <v>1</v>
      </c>
      <c r="V22" s="17">
        <f t="shared" si="1"/>
        <v>13.8</v>
      </c>
      <c r="W22" s="17">
        <f t="shared" si="2"/>
        <v>17</v>
      </c>
      <c r="X22" s="18">
        <v>46563</v>
      </c>
      <c r="Y22" s="18">
        <v>642569</v>
      </c>
      <c r="Z22" s="45">
        <f t="shared" si="3"/>
        <v>585411.56851732684</v>
      </c>
      <c r="AA22" s="45">
        <f t="shared" si="4"/>
        <v>585412</v>
      </c>
      <c r="AB22" s="18">
        <f t="shared" si="5"/>
        <v>791571</v>
      </c>
      <c r="AC22" s="45">
        <f t="shared" si="6"/>
        <v>537573.0856936702</v>
      </c>
      <c r="AD22" s="45">
        <f t="shared" si="7"/>
        <v>537573</v>
      </c>
      <c r="AE22" s="45">
        <f t="shared" si="8"/>
        <v>1122985</v>
      </c>
      <c r="AF22" s="46">
        <v>1122985</v>
      </c>
      <c r="AG22" s="53"/>
      <c r="AH22" s="47"/>
      <c r="AI22" s="45">
        <v>1122985</v>
      </c>
    </row>
    <row r="23" spans="1:35" ht="24.95" customHeight="1" x14ac:dyDescent="0.2">
      <c r="A23" s="56" t="s">
        <v>237</v>
      </c>
      <c r="B23" s="33" t="s">
        <v>238</v>
      </c>
      <c r="C23" s="33" t="s">
        <v>210</v>
      </c>
      <c r="D23" s="15">
        <v>5</v>
      </c>
      <c r="E23" s="15">
        <v>30</v>
      </c>
      <c r="F23" s="15">
        <v>3</v>
      </c>
      <c r="G23" s="15">
        <v>18</v>
      </c>
      <c r="H23" s="15">
        <v>4</v>
      </c>
      <c r="I23" s="15">
        <v>32</v>
      </c>
      <c r="J23" s="16">
        <v>4</v>
      </c>
      <c r="K23" s="15">
        <v>1</v>
      </c>
      <c r="L23" s="15">
        <v>4</v>
      </c>
      <c r="M23" s="15">
        <v>1</v>
      </c>
      <c r="N23" s="10">
        <v>4</v>
      </c>
      <c r="O23" s="10">
        <v>4</v>
      </c>
      <c r="P23" s="10">
        <v>4</v>
      </c>
      <c r="Q23" s="10">
        <v>2</v>
      </c>
      <c r="R23" s="10">
        <v>5</v>
      </c>
      <c r="S23" s="10">
        <v>5</v>
      </c>
      <c r="T23" s="10">
        <f t="shared" si="0"/>
        <v>5</v>
      </c>
      <c r="U23" s="15">
        <v>5</v>
      </c>
      <c r="V23" s="17">
        <f t="shared" si="1"/>
        <v>10</v>
      </c>
      <c r="W23" s="17">
        <f t="shared" si="2"/>
        <v>24</v>
      </c>
      <c r="X23" s="18">
        <v>24043</v>
      </c>
      <c r="Y23" s="18">
        <v>240430</v>
      </c>
      <c r="Z23" s="45">
        <f t="shared" si="3"/>
        <v>219043.40766302278</v>
      </c>
      <c r="AA23" s="45">
        <f t="shared" si="4"/>
        <v>219043</v>
      </c>
      <c r="AB23" s="18">
        <f t="shared" si="5"/>
        <v>577032</v>
      </c>
      <c r="AC23" s="45">
        <f t="shared" si="6"/>
        <v>391874.98377781641</v>
      </c>
      <c r="AD23" s="45">
        <f t="shared" si="7"/>
        <v>391875</v>
      </c>
      <c r="AE23" s="45">
        <f t="shared" si="8"/>
        <v>610918</v>
      </c>
      <c r="AF23" s="46">
        <v>610918</v>
      </c>
      <c r="AG23" s="53"/>
      <c r="AH23" s="47"/>
      <c r="AI23" s="45">
        <v>610918</v>
      </c>
    </row>
    <row r="24" spans="1:35" ht="24.95" customHeight="1" x14ac:dyDescent="0.2">
      <c r="A24" s="56" t="s">
        <v>239</v>
      </c>
      <c r="B24" s="33" t="s">
        <v>240</v>
      </c>
      <c r="C24" s="33" t="s">
        <v>210</v>
      </c>
      <c r="D24" s="15">
        <v>1</v>
      </c>
      <c r="E24" s="15">
        <v>6</v>
      </c>
      <c r="F24" s="15">
        <v>1</v>
      </c>
      <c r="G24" s="15">
        <v>6</v>
      </c>
      <c r="H24" s="15">
        <v>1</v>
      </c>
      <c r="I24" s="15">
        <v>8</v>
      </c>
      <c r="J24" s="16">
        <v>1</v>
      </c>
      <c r="K24" s="15">
        <v>1</v>
      </c>
      <c r="L24" s="15">
        <v>0</v>
      </c>
      <c r="M24" s="15">
        <v>1</v>
      </c>
      <c r="N24" s="10">
        <v>4</v>
      </c>
      <c r="O24" s="10">
        <v>4</v>
      </c>
      <c r="P24" s="10">
        <v>1</v>
      </c>
      <c r="Q24" s="10">
        <v>4</v>
      </c>
      <c r="R24" s="10">
        <v>5</v>
      </c>
      <c r="S24" s="10">
        <v>5</v>
      </c>
      <c r="T24" s="10">
        <f t="shared" si="0"/>
        <v>5</v>
      </c>
      <c r="U24" s="15">
        <v>5</v>
      </c>
      <c r="V24" s="17">
        <f t="shared" si="1"/>
        <v>3</v>
      </c>
      <c r="W24" s="17">
        <f t="shared" si="2"/>
        <v>23</v>
      </c>
      <c r="X24" s="18">
        <v>19316</v>
      </c>
      <c r="Y24" s="18">
        <v>57948</v>
      </c>
      <c r="Z24" s="45">
        <f t="shared" si="3"/>
        <v>52793.442529038985</v>
      </c>
      <c r="AA24" s="45">
        <f t="shared" si="4"/>
        <v>52793</v>
      </c>
      <c r="AB24" s="18">
        <f t="shared" si="5"/>
        <v>444268</v>
      </c>
      <c r="AC24" s="45">
        <f t="shared" si="6"/>
        <v>301712.0632703263</v>
      </c>
      <c r="AD24" s="45">
        <f t="shared" si="7"/>
        <v>301712</v>
      </c>
      <c r="AE24" s="45">
        <f t="shared" si="8"/>
        <v>354505</v>
      </c>
      <c r="AF24" s="46">
        <v>354505</v>
      </c>
      <c r="AG24" s="53"/>
      <c r="AH24" s="47"/>
      <c r="AI24" s="45">
        <v>354505</v>
      </c>
    </row>
    <row r="25" spans="1:35" ht="24.95" customHeight="1" x14ac:dyDescent="0.2">
      <c r="A25" s="56" t="s">
        <v>241</v>
      </c>
      <c r="B25" s="33" t="s">
        <v>242</v>
      </c>
      <c r="C25" s="33" t="s">
        <v>210</v>
      </c>
      <c r="D25" s="15">
        <v>5</v>
      </c>
      <c r="E25" s="15">
        <v>30</v>
      </c>
      <c r="F25" s="15">
        <v>2</v>
      </c>
      <c r="G25" s="15">
        <v>12</v>
      </c>
      <c r="H25" s="15">
        <v>5</v>
      </c>
      <c r="I25" s="15">
        <v>40</v>
      </c>
      <c r="J25" s="16">
        <v>4.0999999999999996</v>
      </c>
      <c r="K25" s="15">
        <v>5</v>
      </c>
      <c r="L25" s="15">
        <v>3</v>
      </c>
      <c r="M25" s="15">
        <v>1</v>
      </c>
      <c r="N25" s="10">
        <v>4</v>
      </c>
      <c r="O25" s="10">
        <v>4</v>
      </c>
      <c r="P25" s="10">
        <v>1</v>
      </c>
      <c r="Q25" s="10">
        <v>1</v>
      </c>
      <c r="R25" s="10">
        <v>5</v>
      </c>
      <c r="S25" s="10">
        <v>5</v>
      </c>
      <c r="T25" s="10">
        <f t="shared" si="0"/>
        <v>5</v>
      </c>
      <c r="U25" s="15">
        <v>1</v>
      </c>
      <c r="V25" s="17">
        <f t="shared" si="1"/>
        <v>13.1</v>
      </c>
      <c r="W25" s="17">
        <f t="shared" si="2"/>
        <v>16</v>
      </c>
      <c r="X25" s="18">
        <v>9241</v>
      </c>
      <c r="Y25" s="18">
        <v>121057</v>
      </c>
      <c r="Z25" s="45">
        <f t="shared" si="3"/>
        <v>110288.80672737407</v>
      </c>
      <c r="AA25" s="45">
        <f t="shared" si="4"/>
        <v>110289</v>
      </c>
      <c r="AB25" s="18">
        <f t="shared" si="5"/>
        <v>147856</v>
      </c>
      <c r="AC25" s="45">
        <f t="shared" si="6"/>
        <v>100412.22601424673</v>
      </c>
      <c r="AD25" s="45">
        <f t="shared" si="7"/>
        <v>100412</v>
      </c>
      <c r="AE25" s="45">
        <f t="shared" si="8"/>
        <v>210701</v>
      </c>
      <c r="AF25" s="46">
        <v>210701</v>
      </c>
      <c r="AG25" s="53"/>
      <c r="AH25" s="47"/>
      <c r="AI25" s="45">
        <v>210701</v>
      </c>
    </row>
    <row r="26" spans="1:35" ht="24.95" customHeight="1" x14ac:dyDescent="0.2">
      <c r="A26" s="56" t="s">
        <v>26</v>
      </c>
      <c r="B26" s="33" t="s">
        <v>27</v>
      </c>
      <c r="C26" s="32" t="s">
        <v>28</v>
      </c>
      <c r="D26" s="15">
        <v>5</v>
      </c>
      <c r="E26" s="15">
        <v>30</v>
      </c>
      <c r="F26" s="15">
        <v>5</v>
      </c>
      <c r="G26" s="15">
        <v>30</v>
      </c>
      <c r="H26" s="15">
        <v>5</v>
      </c>
      <c r="I26" s="15">
        <v>40</v>
      </c>
      <c r="J26" s="16">
        <v>5</v>
      </c>
      <c r="K26" s="15">
        <v>1</v>
      </c>
      <c r="L26" s="15">
        <v>5</v>
      </c>
      <c r="M26" s="15">
        <v>5</v>
      </c>
      <c r="N26" s="10">
        <v>4</v>
      </c>
      <c r="O26" s="10">
        <v>4</v>
      </c>
      <c r="P26" s="10">
        <v>1</v>
      </c>
      <c r="Q26" s="10">
        <v>1</v>
      </c>
      <c r="R26" s="10">
        <v>5</v>
      </c>
      <c r="S26" s="10">
        <v>5</v>
      </c>
      <c r="T26" s="10">
        <f t="shared" si="0"/>
        <v>5</v>
      </c>
      <c r="U26" s="15">
        <v>5</v>
      </c>
      <c r="V26" s="17">
        <f t="shared" si="1"/>
        <v>16</v>
      </c>
      <c r="W26" s="17">
        <f t="shared" si="2"/>
        <v>20</v>
      </c>
      <c r="X26" s="18">
        <v>42215</v>
      </c>
      <c r="Y26" s="18">
        <v>675440</v>
      </c>
      <c r="Z26" s="45">
        <f t="shared" si="3"/>
        <v>615358.64605877839</v>
      </c>
      <c r="AA26" s="45">
        <f t="shared" si="4"/>
        <v>615359</v>
      </c>
      <c r="AB26" s="18">
        <f t="shared" si="5"/>
        <v>844300</v>
      </c>
      <c r="AC26" s="45">
        <f t="shared" si="6"/>
        <v>573382.49664422497</v>
      </c>
      <c r="AD26" s="45">
        <f t="shared" si="7"/>
        <v>573382</v>
      </c>
      <c r="AE26" s="45">
        <f t="shared" si="8"/>
        <v>1188741</v>
      </c>
      <c r="AF26" s="46">
        <v>1188741</v>
      </c>
      <c r="AG26" s="53"/>
      <c r="AH26" s="47"/>
      <c r="AI26" s="45">
        <v>1188741</v>
      </c>
    </row>
    <row r="27" spans="1:35" ht="24.95" customHeight="1" x14ac:dyDescent="0.2">
      <c r="A27" s="56" t="s">
        <v>29</v>
      </c>
      <c r="B27" s="33" t="s">
        <v>30</v>
      </c>
      <c r="C27" s="32" t="s">
        <v>28</v>
      </c>
      <c r="D27" s="15">
        <v>5</v>
      </c>
      <c r="E27" s="15">
        <v>30</v>
      </c>
      <c r="F27" s="15">
        <v>2</v>
      </c>
      <c r="G27" s="15">
        <v>12</v>
      </c>
      <c r="H27" s="15">
        <v>5</v>
      </c>
      <c r="I27" s="15">
        <v>40</v>
      </c>
      <c r="J27" s="16">
        <v>4.0999999999999996</v>
      </c>
      <c r="K27" s="15">
        <v>1</v>
      </c>
      <c r="L27" s="15">
        <v>4</v>
      </c>
      <c r="M27" s="15">
        <v>3</v>
      </c>
      <c r="N27" s="10">
        <v>3</v>
      </c>
      <c r="O27" s="10">
        <v>3</v>
      </c>
      <c r="P27" s="10">
        <v>4</v>
      </c>
      <c r="Q27" s="10">
        <v>1</v>
      </c>
      <c r="R27" s="10">
        <v>5</v>
      </c>
      <c r="S27" s="10">
        <v>3</v>
      </c>
      <c r="T27" s="10">
        <f t="shared" si="0"/>
        <v>4</v>
      </c>
      <c r="U27" s="15">
        <v>5</v>
      </c>
      <c r="V27" s="17">
        <f t="shared" si="1"/>
        <v>12.1</v>
      </c>
      <c r="W27" s="17">
        <f t="shared" si="2"/>
        <v>20</v>
      </c>
      <c r="X27" s="18">
        <v>71435</v>
      </c>
      <c r="Y27" s="18">
        <v>864364</v>
      </c>
      <c r="Z27" s="45">
        <f t="shared" si="3"/>
        <v>787477.58608011075</v>
      </c>
      <c r="AA27" s="45">
        <f t="shared" si="4"/>
        <v>787478</v>
      </c>
      <c r="AB27" s="18">
        <f t="shared" si="5"/>
        <v>1428700</v>
      </c>
      <c r="AC27" s="45">
        <f t="shared" si="6"/>
        <v>970261.24950326199</v>
      </c>
      <c r="AD27" s="45">
        <f t="shared" si="7"/>
        <v>970261</v>
      </c>
      <c r="AE27" s="45">
        <f t="shared" si="8"/>
        <v>1757739</v>
      </c>
      <c r="AF27" s="46">
        <v>1757739</v>
      </c>
      <c r="AG27" s="53"/>
      <c r="AH27" s="47"/>
      <c r="AI27" s="45">
        <v>1757739</v>
      </c>
    </row>
    <row r="28" spans="1:35" ht="24.95" customHeight="1" x14ac:dyDescent="0.2">
      <c r="A28" s="56" t="s">
        <v>31</v>
      </c>
      <c r="B28" s="33" t="s">
        <v>32</v>
      </c>
      <c r="C28" s="32" t="s">
        <v>28</v>
      </c>
      <c r="D28" s="15">
        <v>4</v>
      </c>
      <c r="E28" s="15">
        <v>24</v>
      </c>
      <c r="F28" s="15">
        <v>2</v>
      </c>
      <c r="G28" s="15">
        <v>12</v>
      </c>
      <c r="H28" s="15">
        <v>5</v>
      </c>
      <c r="I28" s="15">
        <v>40</v>
      </c>
      <c r="J28" s="16">
        <v>3.8</v>
      </c>
      <c r="K28" s="15">
        <v>5</v>
      </c>
      <c r="L28" s="15">
        <v>3</v>
      </c>
      <c r="M28" s="15">
        <v>5</v>
      </c>
      <c r="N28" s="10">
        <v>5</v>
      </c>
      <c r="O28" s="10">
        <v>5</v>
      </c>
      <c r="P28" s="10">
        <v>4</v>
      </c>
      <c r="Q28" s="10">
        <v>2</v>
      </c>
      <c r="R28" s="10">
        <v>5</v>
      </c>
      <c r="S28" s="10">
        <v>5</v>
      </c>
      <c r="T28" s="10">
        <f t="shared" si="0"/>
        <v>5</v>
      </c>
      <c r="U28" s="15">
        <v>5</v>
      </c>
      <c r="V28" s="17">
        <f t="shared" si="1"/>
        <v>16.8</v>
      </c>
      <c r="W28" s="17">
        <f t="shared" si="2"/>
        <v>26</v>
      </c>
      <c r="X28" s="18">
        <v>54050</v>
      </c>
      <c r="Y28" s="18">
        <v>908040</v>
      </c>
      <c r="Z28" s="45">
        <f t="shared" si="3"/>
        <v>827268.54341942014</v>
      </c>
      <c r="AA28" s="45">
        <f t="shared" si="4"/>
        <v>827269</v>
      </c>
      <c r="AB28" s="18">
        <f t="shared" si="5"/>
        <v>1405300</v>
      </c>
      <c r="AC28" s="45">
        <f t="shared" si="6"/>
        <v>954369.80046681187</v>
      </c>
      <c r="AD28" s="45">
        <f t="shared" si="7"/>
        <v>954370</v>
      </c>
      <c r="AE28" s="45">
        <f t="shared" si="8"/>
        <v>1781639</v>
      </c>
      <c r="AF28" s="46">
        <v>1781639</v>
      </c>
      <c r="AG28" s="53"/>
      <c r="AH28" s="47"/>
      <c r="AI28" s="45">
        <v>1781639</v>
      </c>
    </row>
    <row r="29" spans="1:35" ht="24.95" customHeight="1" x14ac:dyDescent="0.2">
      <c r="A29" s="56" t="s">
        <v>33</v>
      </c>
      <c r="B29" s="33" t="s">
        <v>34</v>
      </c>
      <c r="C29" s="32" t="s">
        <v>28</v>
      </c>
      <c r="D29" s="15">
        <v>3</v>
      </c>
      <c r="E29" s="15">
        <v>18</v>
      </c>
      <c r="F29" s="15">
        <v>2</v>
      </c>
      <c r="G29" s="15">
        <v>12</v>
      </c>
      <c r="H29" s="15">
        <v>5</v>
      </c>
      <c r="I29" s="15">
        <v>40</v>
      </c>
      <c r="J29" s="16">
        <v>3.5</v>
      </c>
      <c r="K29" s="15">
        <v>1</v>
      </c>
      <c r="L29" s="15">
        <v>3</v>
      </c>
      <c r="M29" s="15">
        <v>5</v>
      </c>
      <c r="N29" s="10">
        <v>1</v>
      </c>
      <c r="O29" s="10">
        <v>1</v>
      </c>
      <c r="P29" s="10">
        <v>1</v>
      </c>
      <c r="Q29" s="10">
        <v>1</v>
      </c>
      <c r="R29" s="10">
        <v>5</v>
      </c>
      <c r="S29" s="10">
        <v>5</v>
      </c>
      <c r="T29" s="10">
        <f t="shared" si="0"/>
        <v>5</v>
      </c>
      <c r="U29" s="15">
        <v>5</v>
      </c>
      <c r="V29" s="17">
        <f t="shared" si="1"/>
        <v>12.5</v>
      </c>
      <c r="W29" s="17">
        <f t="shared" si="2"/>
        <v>14</v>
      </c>
      <c r="X29" s="18">
        <v>57518</v>
      </c>
      <c r="Y29" s="18">
        <v>718975</v>
      </c>
      <c r="Z29" s="45">
        <f t="shared" si="3"/>
        <v>655021.14554973086</v>
      </c>
      <c r="AA29" s="45">
        <f t="shared" si="4"/>
        <v>655021</v>
      </c>
      <c r="AB29" s="18">
        <f t="shared" si="5"/>
        <v>805252</v>
      </c>
      <c r="AC29" s="45">
        <f t="shared" si="6"/>
        <v>546864.150405964</v>
      </c>
      <c r="AD29" s="45">
        <f t="shared" si="7"/>
        <v>546864</v>
      </c>
      <c r="AE29" s="45">
        <f t="shared" si="8"/>
        <v>1201885</v>
      </c>
      <c r="AF29" s="46">
        <v>1201885</v>
      </c>
      <c r="AG29" s="53"/>
      <c r="AH29" s="47"/>
      <c r="AI29" s="45">
        <v>1201885</v>
      </c>
    </row>
    <row r="30" spans="1:35" ht="24.95" customHeight="1" x14ac:dyDescent="0.2">
      <c r="A30" s="56" t="s">
        <v>35</v>
      </c>
      <c r="B30" s="33" t="s">
        <v>36</v>
      </c>
      <c r="C30" s="32" t="s">
        <v>28</v>
      </c>
      <c r="D30" s="15">
        <v>2</v>
      </c>
      <c r="E30" s="15">
        <v>12</v>
      </c>
      <c r="F30" s="15">
        <v>2</v>
      </c>
      <c r="G30" s="15">
        <v>12</v>
      </c>
      <c r="H30" s="15">
        <v>5</v>
      </c>
      <c r="I30" s="15">
        <v>40</v>
      </c>
      <c r="J30" s="16">
        <v>3.2</v>
      </c>
      <c r="K30" s="15">
        <v>1</v>
      </c>
      <c r="L30" s="15">
        <v>4</v>
      </c>
      <c r="M30" s="15">
        <v>5</v>
      </c>
      <c r="N30" s="10">
        <v>2</v>
      </c>
      <c r="O30" s="10">
        <v>1</v>
      </c>
      <c r="P30" s="10">
        <v>2</v>
      </c>
      <c r="Q30" s="10">
        <v>2</v>
      </c>
      <c r="R30" s="10">
        <v>5</v>
      </c>
      <c r="S30" s="10">
        <v>5</v>
      </c>
      <c r="T30" s="10">
        <f t="shared" si="0"/>
        <v>5</v>
      </c>
      <c r="U30" s="15">
        <v>2</v>
      </c>
      <c r="V30" s="17">
        <f t="shared" si="1"/>
        <v>13.2</v>
      </c>
      <c r="W30" s="17">
        <f t="shared" si="2"/>
        <v>14</v>
      </c>
      <c r="X30" s="18">
        <v>16461</v>
      </c>
      <c r="Y30" s="18">
        <v>217285</v>
      </c>
      <c r="Z30" s="45">
        <f t="shared" si="3"/>
        <v>197957.18851249805</v>
      </c>
      <c r="AA30" s="45">
        <f t="shared" si="4"/>
        <v>197957</v>
      </c>
      <c r="AB30" s="18">
        <f t="shared" si="5"/>
        <v>230454</v>
      </c>
      <c r="AC30" s="45">
        <f t="shared" si="6"/>
        <v>156506.32462590098</v>
      </c>
      <c r="AD30" s="45">
        <f t="shared" si="7"/>
        <v>156506</v>
      </c>
      <c r="AE30" s="45">
        <f t="shared" si="8"/>
        <v>354463</v>
      </c>
      <c r="AF30" s="46">
        <v>354463</v>
      </c>
      <c r="AG30" s="53"/>
      <c r="AH30" s="47"/>
      <c r="AI30" s="45">
        <v>354463</v>
      </c>
    </row>
    <row r="31" spans="1:35" ht="24.95" customHeight="1" x14ac:dyDescent="0.2">
      <c r="A31" s="56" t="s">
        <v>37</v>
      </c>
      <c r="B31" s="33" t="s">
        <v>38</v>
      </c>
      <c r="C31" s="32" t="s">
        <v>28</v>
      </c>
      <c r="D31" s="15">
        <v>2</v>
      </c>
      <c r="E31" s="15">
        <v>12</v>
      </c>
      <c r="F31" s="15">
        <v>2</v>
      </c>
      <c r="G31" s="15">
        <v>12</v>
      </c>
      <c r="H31" s="15">
        <v>5</v>
      </c>
      <c r="I31" s="15">
        <v>40</v>
      </c>
      <c r="J31" s="16">
        <v>3.2</v>
      </c>
      <c r="K31" s="15">
        <v>1</v>
      </c>
      <c r="L31" s="15">
        <v>3</v>
      </c>
      <c r="M31" s="15">
        <v>5</v>
      </c>
      <c r="N31" s="10">
        <v>1</v>
      </c>
      <c r="O31" s="10">
        <v>1</v>
      </c>
      <c r="P31" s="10">
        <v>2</v>
      </c>
      <c r="Q31" s="10">
        <v>1</v>
      </c>
      <c r="R31" s="10">
        <v>3</v>
      </c>
      <c r="S31" s="10">
        <v>5</v>
      </c>
      <c r="T31" s="10">
        <f t="shared" si="0"/>
        <v>4</v>
      </c>
      <c r="U31" s="15">
        <v>5</v>
      </c>
      <c r="V31" s="17">
        <f t="shared" si="1"/>
        <v>12.2</v>
      </c>
      <c r="W31" s="17">
        <f t="shared" si="2"/>
        <v>14</v>
      </c>
      <c r="X31" s="18">
        <v>53466</v>
      </c>
      <c r="Y31" s="18">
        <v>652285</v>
      </c>
      <c r="Z31" s="45">
        <f t="shared" si="3"/>
        <v>594263.31642255466</v>
      </c>
      <c r="AA31" s="45">
        <f t="shared" si="4"/>
        <v>594263</v>
      </c>
      <c r="AB31" s="18">
        <f t="shared" si="5"/>
        <v>748524</v>
      </c>
      <c r="AC31" s="45">
        <f t="shared" si="6"/>
        <v>508338.93156238523</v>
      </c>
      <c r="AD31" s="45">
        <f t="shared" si="7"/>
        <v>508339</v>
      </c>
      <c r="AE31" s="45">
        <f t="shared" si="8"/>
        <v>1102602</v>
      </c>
      <c r="AF31" s="46">
        <v>1102602</v>
      </c>
      <c r="AG31" s="53"/>
      <c r="AH31" s="47"/>
      <c r="AI31" s="45">
        <v>1102602</v>
      </c>
    </row>
    <row r="32" spans="1:35" ht="24.95" customHeight="1" x14ac:dyDescent="0.2">
      <c r="A32" s="56" t="s">
        <v>39</v>
      </c>
      <c r="B32" s="33" t="s">
        <v>40</v>
      </c>
      <c r="C32" s="32" t="s">
        <v>28</v>
      </c>
      <c r="D32" s="15">
        <v>5</v>
      </c>
      <c r="E32" s="15">
        <v>30</v>
      </c>
      <c r="F32" s="15">
        <v>2</v>
      </c>
      <c r="G32" s="15">
        <v>12</v>
      </c>
      <c r="H32" s="15">
        <v>5</v>
      </c>
      <c r="I32" s="15">
        <v>40</v>
      </c>
      <c r="J32" s="16">
        <v>4.0999999999999996</v>
      </c>
      <c r="K32" s="15">
        <v>1</v>
      </c>
      <c r="L32" s="15">
        <v>4</v>
      </c>
      <c r="M32" s="15">
        <v>5</v>
      </c>
      <c r="N32" s="10">
        <v>5</v>
      </c>
      <c r="O32" s="10">
        <v>5</v>
      </c>
      <c r="P32" s="10">
        <v>1</v>
      </c>
      <c r="Q32" s="10">
        <v>1</v>
      </c>
      <c r="R32" s="10">
        <v>3</v>
      </c>
      <c r="S32" s="10">
        <v>3</v>
      </c>
      <c r="T32" s="10">
        <f t="shared" si="0"/>
        <v>3</v>
      </c>
      <c r="U32" s="15">
        <v>2</v>
      </c>
      <c r="V32" s="17">
        <f t="shared" si="1"/>
        <v>14.1</v>
      </c>
      <c r="W32" s="17">
        <f t="shared" si="2"/>
        <v>17</v>
      </c>
      <c r="X32" s="18">
        <v>57379</v>
      </c>
      <c r="Y32" s="18">
        <v>809044</v>
      </c>
      <c r="Z32" s="45">
        <f t="shared" si="3"/>
        <v>737078.37919279037</v>
      </c>
      <c r="AA32" s="45">
        <f t="shared" si="4"/>
        <v>737078</v>
      </c>
      <c r="AB32" s="18">
        <f t="shared" si="5"/>
        <v>975443</v>
      </c>
      <c r="AC32" s="45">
        <f t="shared" si="6"/>
        <v>662444.56078897626</v>
      </c>
      <c r="AD32" s="45">
        <f t="shared" si="7"/>
        <v>662445</v>
      </c>
      <c r="AE32" s="45">
        <f t="shared" si="8"/>
        <v>1399523</v>
      </c>
      <c r="AF32" s="46">
        <v>1399523</v>
      </c>
      <c r="AG32" s="53"/>
      <c r="AH32" s="47"/>
      <c r="AI32" s="45">
        <v>1399523</v>
      </c>
    </row>
    <row r="33" spans="1:35" ht="24.95" customHeight="1" x14ac:dyDescent="0.2">
      <c r="A33" s="56" t="s">
        <v>41</v>
      </c>
      <c r="B33" s="33" t="s">
        <v>42</v>
      </c>
      <c r="C33" s="32" t="s">
        <v>28</v>
      </c>
      <c r="D33" s="15">
        <v>4</v>
      </c>
      <c r="E33" s="15">
        <v>24</v>
      </c>
      <c r="F33" s="15">
        <v>2</v>
      </c>
      <c r="G33" s="15">
        <v>12</v>
      </c>
      <c r="H33" s="15">
        <v>5</v>
      </c>
      <c r="I33" s="15">
        <v>40</v>
      </c>
      <c r="J33" s="16">
        <v>3.8</v>
      </c>
      <c r="K33" s="15">
        <v>1</v>
      </c>
      <c r="L33" s="15">
        <v>4</v>
      </c>
      <c r="M33" s="15">
        <v>5</v>
      </c>
      <c r="N33" s="10">
        <v>4</v>
      </c>
      <c r="O33" s="10">
        <v>4</v>
      </c>
      <c r="P33" s="10">
        <v>2</v>
      </c>
      <c r="Q33" s="10">
        <v>1</v>
      </c>
      <c r="R33" s="10">
        <v>5</v>
      </c>
      <c r="S33" s="10">
        <v>5</v>
      </c>
      <c r="T33" s="10">
        <f t="shared" si="0"/>
        <v>5</v>
      </c>
      <c r="U33" s="15">
        <v>5</v>
      </c>
      <c r="V33" s="17">
        <f t="shared" si="1"/>
        <v>13.8</v>
      </c>
      <c r="W33" s="17">
        <f t="shared" si="2"/>
        <v>21</v>
      </c>
      <c r="X33" s="18">
        <v>95284</v>
      </c>
      <c r="Y33" s="18">
        <v>1314919</v>
      </c>
      <c r="Z33" s="45">
        <f t="shared" si="3"/>
        <v>1197955.074495089</v>
      </c>
      <c r="AA33" s="45">
        <f t="shared" si="4"/>
        <v>1197955</v>
      </c>
      <c r="AB33" s="18">
        <f t="shared" si="5"/>
        <v>2000964</v>
      </c>
      <c r="AC33" s="45">
        <f t="shared" si="6"/>
        <v>1358898.1807594632</v>
      </c>
      <c r="AD33" s="45">
        <f t="shared" si="7"/>
        <v>1358898</v>
      </c>
      <c r="AE33" s="45">
        <f t="shared" si="8"/>
        <v>2556853</v>
      </c>
      <c r="AF33" s="46">
        <v>2556853</v>
      </c>
      <c r="AG33" s="53"/>
      <c r="AH33" s="47"/>
      <c r="AI33" s="45">
        <v>2556853</v>
      </c>
    </row>
    <row r="34" spans="1:35" ht="24.95" customHeight="1" x14ac:dyDescent="0.2">
      <c r="A34" s="56" t="s">
        <v>43</v>
      </c>
      <c r="B34" s="33" t="s">
        <v>44</v>
      </c>
      <c r="C34" s="32" t="s">
        <v>28</v>
      </c>
      <c r="D34" s="15">
        <v>5</v>
      </c>
      <c r="E34" s="15">
        <v>30</v>
      </c>
      <c r="F34" s="15">
        <v>1</v>
      </c>
      <c r="G34" s="15">
        <v>6</v>
      </c>
      <c r="H34" s="15">
        <v>5</v>
      </c>
      <c r="I34" s="15">
        <v>40</v>
      </c>
      <c r="J34" s="16">
        <v>3.8</v>
      </c>
      <c r="K34" s="15">
        <v>1</v>
      </c>
      <c r="L34" s="15">
        <v>3</v>
      </c>
      <c r="M34" s="15">
        <v>2</v>
      </c>
      <c r="N34" s="10">
        <v>3</v>
      </c>
      <c r="O34" s="10">
        <v>3</v>
      </c>
      <c r="P34" s="10">
        <v>1</v>
      </c>
      <c r="Q34" s="10">
        <v>1</v>
      </c>
      <c r="R34" s="10">
        <v>5</v>
      </c>
      <c r="S34" s="10">
        <v>5</v>
      </c>
      <c r="T34" s="10">
        <f t="shared" si="0"/>
        <v>5</v>
      </c>
      <c r="U34" s="15">
        <v>1</v>
      </c>
      <c r="V34" s="17">
        <f t="shared" si="1"/>
        <v>9.8000000000000007</v>
      </c>
      <c r="W34" s="17">
        <f t="shared" si="2"/>
        <v>14</v>
      </c>
      <c r="X34" s="18">
        <v>51572</v>
      </c>
      <c r="Y34" s="18">
        <v>505406</v>
      </c>
      <c r="Z34" s="45">
        <f t="shared" si="3"/>
        <v>460449.41352301161</v>
      </c>
      <c r="AA34" s="45">
        <f t="shared" si="4"/>
        <v>460449</v>
      </c>
      <c r="AB34" s="18">
        <f t="shared" si="5"/>
        <v>722008</v>
      </c>
      <c r="AC34" s="45">
        <f t="shared" si="6"/>
        <v>490331.33914142312</v>
      </c>
      <c r="AD34" s="45">
        <f t="shared" si="7"/>
        <v>490331</v>
      </c>
      <c r="AE34" s="45">
        <f t="shared" si="8"/>
        <v>950780</v>
      </c>
      <c r="AF34" s="46">
        <v>950780</v>
      </c>
      <c r="AG34" s="53"/>
      <c r="AH34" s="47"/>
      <c r="AI34" s="45">
        <v>950780</v>
      </c>
    </row>
    <row r="35" spans="1:35" ht="24.95" customHeight="1" x14ac:dyDescent="0.2">
      <c r="A35" s="56" t="s">
        <v>45</v>
      </c>
      <c r="B35" s="33" t="s">
        <v>46</v>
      </c>
      <c r="C35" s="32" t="s">
        <v>28</v>
      </c>
      <c r="D35" s="15">
        <v>5</v>
      </c>
      <c r="E35" s="15">
        <v>30</v>
      </c>
      <c r="F35" s="15">
        <v>3</v>
      </c>
      <c r="G35" s="15">
        <v>18</v>
      </c>
      <c r="H35" s="15">
        <v>5</v>
      </c>
      <c r="I35" s="15">
        <v>40</v>
      </c>
      <c r="J35" s="16">
        <v>4.4000000000000004</v>
      </c>
      <c r="K35" s="15">
        <v>1</v>
      </c>
      <c r="L35" s="15">
        <v>4</v>
      </c>
      <c r="M35" s="15">
        <v>5</v>
      </c>
      <c r="N35" s="10">
        <v>1</v>
      </c>
      <c r="O35" s="10">
        <v>1</v>
      </c>
      <c r="P35" s="10">
        <v>1</v>
      </c>
      <c r="Q35" s="10">
        <v>1</v>
      </c>
      <c r="R35" s="10">
        <v>5</v>
      </c>
      <c r="S35" s="10">
        <v>5</v>
      </c>
      <c r="T35" s="10">
        <f t="shared" si="0"/>
        <v>5</v>
      </c>
      <c r="U35" s="15">
        <v>5</v>
      </c>
      <c r="V35" s="17">
        <f t="shared" si="1"/>
        <v>14.4</v>
      </c>
      <c r="W35" s="17">
        <f t="shared" si="2"/>
        <v>14</v>
      </c>
      <c r="X35" s="18">
        <v>90862</v>
      </c>
      <c r="Y35" s="18">
        <v>1308413</v>
      </c>
      <c r="Z35" s="45">
        <f t="shared" si="3"/>
        <v>1192027.7924992663</v>
      </c>
      <c r="AA35" s="45">
        <f t="shared" si="4"/>
        <v>1192028</v>
      </c>
      <c r="AB35" s="18">
        <f t="shared" si="5"/>
        <v>1272068</v>
      </c>
      <c r="AC35" s="45">
        <f t="shared" si="6"/>
        <v>863889.05097859283</v>
      </c>
      <c r="AD35" s="45">
        <f t="shared" si="7"/>
        <v>863889</v>
      </c>
      <c r="AE35" s="45">
        <f t="shared" si="8"/>
        <v>2055917</v>
      </c>
      <c r="AF35" s="46">
        <v>2055917</v>
      </c>
      <c r="AG35" s="53"/>
      <c r="AH35" s="47"/>
      <c r="AI35" s="45">
        <v>2055917</v>
      </c>
    </row>
    <row r="36" spans="1:35" ht="24.95" customHeight="1" x14ac:dyDescent="0.2">
      <c r="A36" s="56" t="s">
        <v>47</v>
      </c>
      <c r="B36" s="33" t="s">
        <v>48</v>
      </c>
      <c r="C36" s="32" t="s">
        <v>28</v>
      </c>
      <c r="D36" s="15">
        <v>5</v>
      </c>
      <c r="E36" s="15">
        <v>30</v>
      </c>
      <c r="F36" s="15">
        <v>3</v>
      </c>
      <c r="G36" s="15">
        <v>18</v>
      </c>
      <c r="H36" s="15">
        <v>5</v>
      </c>
      <c r="I36" s="15">
        <v>40</v>
      </c>
      <c r="J36" s="16">
        <v>4.4000000000000004</v>
      </c>
      <c r="K36" s="15">
        <v>1</v>
      </c>
      <c r="L36" s="15">
        <v>4</v>
      </c>
      <c r="M36" s="15">
        <v>5</v>
      </c>
      <c r="N36" s="10">
        <v>1</v>
      </c>
      <c r="O36" s="10">
        <v>1</v>
      </c>
      <c r="P36" s="10">
        <v>1</v>
      </c>
      <c r="Q36" s="10">
        <v>1</v>
      </c>
      <c r="R36" s="10">
        <v>5</v>
      </c>
      <c r="S36" s="10">
        <v>5</v>
      </c>
      <c r="T36" s="10">
        <f t="shared" si="0"/>
        <v>5</v>
      </c>
      <c r="U36" s="15">
        <v>5</v>
      </c>
      <c r="V36" s="17">
        <f t="shared" si="1"/>
        <v>14.4</v>
      </c>
      <c r="W36" s="17">
        <f t="shared" si="2"/>
        <v>14</v>
      </c>
      <c r="X36" s="18">
        <v>30425</v>
      </c>
      <c r="Y36" s="18">
        <v>438120</v>
      </c>
      <c r="Z36" s="45">
        <f t="shared" si="3"/>
        <v>399148.59944817011</v>
      </c>
      <c r="AA36" s="45">
        <f t="shared" si="4"/>
        <v>399149</v>
      </c>
      <c r="AB36" s="18">
        <f t="shared" si="5"/>
        <v>425950</v>
      </c>
      <c r="AC36" s="45">
        <f t="shared" si="6"/>
        <v>289271.91098615137</v>
      </c>
      <c r="AD36" s="45">
        <f t="shared" si="7"/>
        <v>289272</v>
      </c>
      <c r="AE36" s="45">
        <f t="shared" si="8"/>
        <v>688421</v>
      </c>
      <c r="AF36" s="46">
        <v>688421</v>
      </c>
      <c r="AG36" s="53"/>
      <c r="AH36" s="47"/>
      <c r="AI36" s="45">
        <v>688421</v>
      </c>
    </row>
    <row r="37" spans="1:35" ht="24.95" customHeight="1" x14ac:dyDescent="0.2">
      <c r="A37" s="56" t="s">
        <v>49</v>
      </c>
      <c r="B37" s="33" t="s">
        <v>50</v>
      </c>
      <c r="C37" s="32" t="s">
        <v>28</v>
      </c>
      <c r="D37" s="15">
        <v>4</v>
      </c>
      <c r="E37" s="15">
        <v>24</v>
      </c>
      <c r="F37" s="15">
        <v>3</v>
      </c>
      <c r="G37" s="15">
        <v>18</v>
      </c>
      <c r="H37" s="15">
        <v>5</v>
      </c>
      <c r="I37" s="15">
        <v>40</v>
      </c>
      <c r="J37" s="16">
        <v>4.0999999999999996</v>
      </c>
      <c r="K37" s="15">
        <v>1</v>
      </c>
      <c r="L37" s="15">
        <v>4</v>
      </c>
      <c r="M37" s="15">
        <v>5</v>
      </c>
      <c r="N37" s="10">
        <v>2</v>
      </c>
      <c r="O37" s="10">
        <v>2</v>
      </c>
      <c r="P37" s="10">
        <v>1</v>
      </c>
      <c r="Q37" s="10">
        <v>1</v>
      </c>
      <c r="R37" s="10">
        <v>5</v>
      </c>
      <c r="S37" s="10">
        <v>3</v>
      </c>
      <c r="T37" s="10">
        <f t="shared" si="0"/>
        <v>4</v>
      </c>
      <c r="U37" s="15">
        <v>5</v>
      </c>
      <c r="V37" s="17">
        <f t="shared" si="1"/>
        <v>14.1</v>
      </c>
      <c r="W37" s="17">
        <f t="shared" si="2"/>
        <v>15</v>
      </c>
      <c r="X37" s="18">
        <v>62468</v>
      </c>
      <c r="Y37" s="18">
        <v>880799</v>
      </c>
      <c r="Z37" s="45">
        <f t="shared" si="3"/>
        <v>802450.66932655161</v>
      </c>
      <c r="AA37" s="45">
        <f t="shared" si="4"/>
        <v>802451</v>
      </c>
      <c r="AB37" s="18">
        <f t="shared" si="5"/>
        <v>937020</v>
      </c>
      <c r="AC37" s="45">
        <f t="shared" si="6"/>
        <v>636350.66564677435</v>
      </c>
      <c r="AD37" s="45">
        <f t="shared" si="7"/>
        <v>636351</v>
      </c>
      <c r="AE37" s="45">
        <f t="shared" si="8"/>
        <v>1438802</v>
      </c>
      <c r="AF37" s="46">
        <v>1438802</v>
      </c>
      <c r="AG37" s="53"/>
      <c r="AH37" s="47"/>
      <c r="AI37" s="45">
        <v>1438802</v>
      </c>
    </row>
    <row r="38" spans="1:35" ht="24.95" customHeight="1" x14ac:dyDescent="0.2">
      <c r="A38" s="56" t="s">
        <v>51</v>
      </c>
      <c r="B38" s="33" t="s">
        <v>52</v>
      </c>
      <c r="C38" s="32" t="s">
        <v>28</v>
      </c>
      <c r="D38" s="15">
        <v>2</v>
      </c>
      <c r="E38" s="15">
        <v>12</v>
      </c>
      <c r="F38" s="15">
        <v>4</v>
      </c>
      <c r="G38" s="15">
        <v>24</v>
      </c>
      <c r="H38" s="15">
        <v>5</v>
      </c>
      <c r="I38" s="15">
        <v>40</v>
      </c>
      <c r="J38" s="16">
        <v>3.8</v>
      </c>
      <c r="K38" s="15">
        <v>1</v>
      </c>
      <c r="L38" s="15">
        <v>5</v>
      </c>
      <c r="M38" s="15">
        <v>5</v>
      </c>
      <c r="N38" s="10">
        <v>4</v>
      </c>
      <c r="O38" s="10">
        <v>4</v>
      </c>
      <c r="P38" s="10">
        <v>2</v>
      </c>
      <c r="Q38" s="10">
        <v>3</v>
      </c>
      <c r="R38" s="10">
        <v>5</v>
      </c>
      <c r="S38" s="10">
        <v>5</v>
      </c>
      <c r="T38" s="10">
        <f t="shared" si="0"/>
        <v>5</v>
      </c>
      <c r="U38" s="15">
        <v>1</v>
      </c>
      <c r="V38" s="17">
        <f t="shared" si="1"/>
        <v>14.8</v>
      </c>
      <c r="W38" s="17">
        <f t="shared" si="2"/>
        <v>19</v>
      </c>
      <c r="X38" s="18">
        <v>56388</v>
      </c>
      <c r="Y38" s="18">
        <v>834542</v>
      </c>
      <c r="Z38" s="45">
        <f t="shared" si="3"/>
        <v>760308.29562830902</v>
      </c>
      <c r="AA38" s="45">
        <f t="shared" si="4"/>
        <v>760308</v>
      </c>
      <c r="AB38" s="18">
        <f t="shared" si="5"/>
        <v>1071372</v>
      </c>
      <c r="AC38" s="45">
        <f t="shared" si="6"/>
        <v>727592.03149913123</v>
      </c>
      <c r="AD38" s="45">
        <f t="shared" si="7"/>
        <v>727592</v>
      </c>
      <c r="AE38" s="45">
        <f t="shared" si="8"/>
        <v>1487900</v>
      </c>
      <c r="AF38" s="46">
        <v>1487900</v>
      </c>
      <c r="AG38" s="53"/>
      <c r="AH38" s="47"/>
      <c r="AI38" s="45">
        <v>1487900</v>
      </c>
    </row>
    <row r="39" spans="1:35" ht="24.95" customHeight="1" x14ac:dyDescent="0.2">
      <c r="A39" s="56" t="s">
        <v>53</v>
      </c>
      <c r="B39" s="33" t="s">
        <v>54</v>
      </c>
      <c r="C39" s="32" t="s">
        <v>28</v>
      </c>
      <c r="D39" s="15">
        <v>5</v>
      </c>
      <c r="E39" s="15">
        <v>30</v>
      </c>
      <c r="F39" s="15">
        <v>2</v>
      </c>
      <c r="G39" s="15">
        <v>12</v>
      </c>
      <c r="H39" s="15">
        <v>5</v>
      </c>
      <c r="I39" s="15">
        <v>40</v>
      </c>
      <c r="J39" s="16">
        <v>4.0999999999999996</v>
      </c>
      <c r="K39" s="15">
        <v>1</v>
      </c>
      <c r="L39" s="15">
        <v>3</v>
      </c>
      <c r="M39" s="15">
        <v>5</v>
      </c>
      <c r="N39" s="10">
        <v>3</v>
      </c>
      <c r="O39" s="10">
        <v>3</v>
      </c>
      <c r="P39" s="10">
        <v>1</v>
      </c>
      <c r="Q39" s="10">
        <v>1</v>
      </c>
      <c r="R39" s="10">
        <v>5</v>
      </c>
      <c r="S39" s="10">
        <v>5</v>
      </c>
      <c r="T39" s="10">
        <f t="shared" si="0"/>
        <v>5</v>
      </c>
      <c r="U39" s="15">
        <v>5</v>
      </c>
      <c r="V39" s="17">
        <f t="shared" si="1"/>
        <v>13.1</v>
      </c>
      <c r="W39" s="17">
        <f t="shared" si="2"/>
        <v>18</v>
      </c>
      <c r="X39" s="18">
        <v>80913</v>
      </c>
      <c r="Y39" s="18">
        <v>1059960</v>
      </c>
      <c r="Z39" s="45">
        <f t="shared" si="3"/>
        <v>965675.04215987027</v>
      </c>
      <c r="AA39" s="45">
        <f t="shared" si="4"/>
        <v>965675</v>
      </c>
      <c r="AB39" s="18">
        <f t="shared" si="5"/>
        <v>1456434</v>
      </c>
      <c r="AC39" s="45">
        <f t="shared" si="6"/>
        <v>989096.01222022402</v>
      </c>
      <c r="AD39" s="45">
        <f t="shared" si="7"/>
        <v>989096</v>
      </c>
      <c r="AE39" s="45">
        <f t="shared" si="8"/>
        <v>1954771</v>
      </c>
      <c r="AF39" s="46">
        <v>1954771</v>
      </c>
      <c r="AG39" s="53"/>
      <c r="AH39" s="47"/>
      <c r="AI39" s="45">
        <v>1954771</v>
      </c>
    </row>
    <row r="40" spans="1:35" ht="40.5" customHeight="1" x14ac:dyDescent="0.2">
      <c r="A40" s="56" t="s">
        <v>55</v>
      </c>
      <c r="B40" s="33" t="s">
        <v>56</v>
      </c>
      <c r="C40" s="32" t="s">
        <v>28</v>
      </c>
      <c r="D40" s="15">
        <v>4</v>
      </c>
      <c r="E40" s="15">
        <v>24</v>
      </c>
      <c r="F40" s="15">
        <v>4</v>
      </c>
      <c r="G40" s="15">
        <v>24</v>
      </c>
      <c r="H40" s="15">
        <v>5</v>
      </c>
      <c r="I40" s="15">
        <v>40</v>
      </c>
      <c r="J40" s="16">
        <v>4.4000000000000004</v>
      </c>
      <c r="K40" s="15">
        <v>1</v>
      </c>
      <c r="L40" s="15">
        <v>4</v>
      </c>
      <c r="M40" s="15">
        <v>5</v>
      </c>
      <c r="N40" s="10">
        <v>3</v>
      </c>
      <c r="O40" s="10">
        <v>2</v>
      </c>
      <c r="P40" s="10">
        <v>1</v>
      </c>
      <c r="Q40" s="10">
        <v>3</v>
      </c>
      <c r="R40" s="10">
        <v>5</v>
      </c>
      <c r="S40" s="10">
        <v>5</v>
      </c>
      <c r="T40" s="10">
        <f t="shared" si="0"/>
        <v>5</v>
      </c>
      <c r="U40" s="15">
        <v>1</v>
      </c>
      <c r="V40" s="17">
        <f t="shared" si="1"/>
        <v>14.4</v>
      </c>
      <c r="W40" s="17">
        <f t="shared" si="2"/>
        <v>15</v>
      </c>
      <c r="X40" s="18">
        <v>92309</v>
      </c>
      <c r="Y40" s="18">
        <v>1329250</v>
      </c>
      <c r="Z40" s="45">
        <f t="shared" si="3"/>
        <v>1211011.3115504431</v>
      </c>
      <c r="AA40" s="45">
        <f t="shared" si="4"/>
        <v>1211011</v>
      </c>
      <c r="AB40" s="18">
        <f t="shared" si="5"/>
        <v>1384635</v>
      </c>
      <c r="AC40" s="45">
        <f t="shared" si="6"/>
        <v>940335.74942671601</v>
      </c>
      <c r="AD40" s="45">
        <f t="shared" si="7"/>
        <v>940336</v>
      </c>
      <c r="AE40" s="45">
        <f t="shared" si="8"/>
        <v>2151347</v>
      </c>
      <c r="AF40" s="46">
        <v>2151347</v>
      </c>
      <c r="AG40" s="53"/>
      <c r="AH40" s="47"/>
      <c r="AI40" s="45">
        <v>2151347</v>
      </c>
    </row>
    <row r="41" spans="1:35" ht="27" customHeight="1" x14ac:dyDescent="0.2">
      <c r="A41" s="56" t="s">
        <v>57</v>
      </c>
      <c r="B41" s="33" t="s">
        <v>58</v>
      </c>
      <c r="C41" s="32" t="s">
        <v>28</v>
      </c>
      <c r="D41" s="15">
        <v>5</v>
      </c>
      <c r="E41" s="15">
        <v>30</v>
      </c>
      <c r="F41" s="15">
        <v>2</v>
      </c>
      <c r="G41" s="15">
        <v>12</v>
      </c>
      <c r="H41" s="15">
        <v>5</v>
      </c>
      <c r="I41" s="15">
        <v>40</v>
      </c>
      <c r="J41" s="16">
        <v>4.0999999999999996</v>
      </c>
      <c r="K41" s="15">
        <v>1</v>
      </c>
      <c r="L41" s="15">
        <v>3</v>
      </c>
      <c r="M41" s="15">
        <v>5</v>
      </c>
      <c r="N41" s="10">
        <v>2</v>
      </c>
      <c r="O41" s="10">
        <v>2</v>
      </c>
      <c r="P41" s="10">
        <v>1</v>
      </c>
      <c r="Q41" s="10">
        <v>1</v>
      </c>
      <c r="R41" s="10">
        <v>5</v>
      </c>
      <c r="S41" s="10">
        <v>5</v>
      </c>
      <c r="T41" s="10">
        <f t="shared" si="0"/>
        <v>5</v>
      </c>
      <c r="U41" s="15">
        <v>5</v>
      </c>
      <c r="V41" s="17">
        <f t="shared" si="1"/>
        <v>13.1</v>
      </c>
      <c r="W41" s="17">
        <f t="shared" si="2"/>
        <v>16</v>
      </c>
      <c r="X41" s="18">
        <v>56859</v>
      </c>
      <c r="Y41" s="18">
        <v>744853</v>
      </c>
      <c r="Z41" s="45">
        <f t="shared" si="3"/>
        <v>678597.26044181467</v>
      </c>
      <c r="AA41" s="45">
        <f t="shared" si="4"/>
        <v>678597</v>
      </c>
      <c r="AB41" s="18">
        <f t="shared" si="5"/>
        <v>909744</v>
      </c>
      <c r="AC41" s="45">
        <f t="shared" si="6"/>
        <v>617826.94069300452</v>
      </c>
      <c r="AD41" s="45">
        <f t="shared" si="7"/>
        <v>617827</v>
      </c>
      <c r="AE41" s="45">
        <f t="shared" si="8"/>
        <v>1296424</v>
      </c>
      <c r="AF41" s="46">
        <v>1296424</v>
      </c>
      <c r="AG41" s="53"/>
      <c r="AH41" s="47"/>
      <c r="AI41" s="45">
        <v>1296424</v>
      </c>
    </row>
    <row r="42" spans="1:35" ht="36" customHeight="1" x14ac:dyDescent="0.2">
      <c r="A42" s="56" t="s">
        <v>59</v>
      </c>
      <c r="B42" s="33" t="s">
        <v>60</v>
      </c>
      <c r="C42" s="32" t="s">
        <v>28</v>
      </c>
      <c r="D42" s="15">
        <v>3</v>
      </c>
      <c r="E42" s="15">
        <v>18</v>
      </c>
      <c r="F42" s="15">
        <v>4</v>
      </c>
      <c r="G42" s="15">
        <v>24</v>
      </c>
      <c r="H42" s="15">
        <v>5</v>
      </c>
      <c r="I42" s="15">
        <v>40</v>
      </c>
      <c r="J42" s="16">
        <v>4.0999999999999996</v>
      </c>
      <c r="K42" s="15">
        <v>1</v>
      </c>
      <c r="L42" s="15">
        <v>4</v>
      </c>
      <c r="M42" s="15">
        <v>5</v>
      </c>
      <c r="N42" s="10">
        <v>3</v>
      </c>
      <c r="O42" s="10">
        <v>3</v>
      </c>
      <c r="P42" s="10">
        <v>1</v>
      </c>
      <c r="Q42" s="10">
        <v>2</v>
      </c>
      <c r="R42" s="10">
        <v>5</v>
      </c>
      <c r="S42" s="10">
        <v>5</v>
      </c>
      <c r="T42" s="10">
        <f t="shared" si="0"/>
        <v>5</v>
      </c>
      <c r="U42" s="15">
        <v>5</v>
      </c>
      <c r="V42" s="17">
        <f t="shared" si="1"/>
        <v>14.1</v>
      </c>
      <c r="W42" s="17">
        <f t="shared" si="2"/>
        <v>19</v>
      </c>
      <c r="X42" s="18">
        <v>60416</v>
      </c>
      <c r="Y42" s="18">
        <v>851866</v>
      </c>
      <c r="Z42" s="45">
        <f t="shared" si="3"/>
        <v>776091.30105339829</v>
      </c>
      <c r="AA42" s="45">
        <f t="shared" si="4"/>
        <v>776091</v>
      </c>
      <c r="AB42" s="18">
        <f t="shared" si="5"/>
        <v>1147904</v>
      </c>
      <c r="AC42" s="45">
        <f t="shared" si="6"/>
        <v>779566.57755287504</v>
      </c>
      <c r="AD42" s="45">
        <f t="shared" si="7"/>
        <v>779567</v>
      </c>
      <c r="AE42" s="45">
        <f t="shared" si="8"/>
        <v>1555658</v>
      </c>
      <c r="AF42" s="46">
        <v>1555658</v>
      </c>
      <c r="AG42" s="53"/>
      <c r="AH42" s="47"/>
      <c r="AI42" s="45">
        <v>1555658</v>
      </c>
    </row>
    <row r="43" spans="1:35" ht="33" customHeight="1" x14ac:dyDescent="0.2">
      <c r="A43" s="56" t="s">
        <v>61</v>
      </c>
      <c r="B43" s="33" t="s">
        <v>62</v>
      </c>
      <c r="C43" s="32" t="s">
        <v>28</v>
      </c>
      <c r="D43" s="15">
        <v>5</v>
      </c>
      <c r="E43" s="15">
        <v>30</v>
      </c>
      <c r="F43" s="15">
        <v>3</v>
      </c>
      <c r="G43" s="15">
        <v>18</v>
      </c>
      <c r="H43" s="15">
        <v>5</v>
      </c>
      <c r="I43" s="15">
        <v>40</v>
      </c>
      <c r="J43" s="16">
        <v>4.4000000000000004</v>
      </c>
      <c r="K43" s="15">
        <v>1</v>
      </c>
      <c r="L43" s="15">
        <v>4</v>
      </c>
      <c r="M43" s="15">
        <v>5</v>
      </c>
      <c r="N43" s="10">
        <v>4</v>
      </c>
      <c r="O43" s="10">
        <v>4</v>
      </c>
      <c r="P43" s="10">
        <v>1</v>
      </c>
      <c r="Q43" s="10">
        <v>1</v>
      </c>
      <c r="R43" s="10">
        <v>5</v>
      </c>
      <c r="S43" s="10">
        <v>5</v>
      </c>
      <c r="T43" s="10">
        <f t="shared" si="0"/>
        <v>5</v>
      </c>
      <c r="U43" s="15">
        <v>5</v>
      </c>
      <c r="V43" s="17">
        <f t="shared" si="1"/>
        <v>14.4</v>
      </c>
      <c r="W43" s="17">
        <f t="shared" si="2"/>
        <v>20</v>
      </c>
      <c r="X43" s="18">
        <v>58064</v>
      </c>
      <c r="Y43" s="18">
        <v>836122</v>
      </c>
      <c r="Z43" s="45">
        <f t="shared" si="3"/>
        <v>761747.75236876402</v>
      </c>
      <c r="AA43" s="45">
        <f t="shared" si="4"/>
        <v>761748</v>
      </c>
      <c r="AB43" s="18">
        <f t="shared" si="5"/>
        <v>1161280</v>
      </c>
      <c r="AC43" s="45">
        <f t="shared" si="6"/>
        <v>788650.51013029192</v>
      </c>
      <c r="AD43" s="45">
        <f t="shared" si="7"/>
        <v>788651</v>
      </c>
      <c r="AE43" s="45">
        <f t="shared" si="8"/>
        <v>1550399</v>
      </c>
      <c r="AF43" s="46">
        <v>452467</v>
      </c>
      <c r="AG43" s="53">
        <v>1097932</v>
      </c>
      <c r="AH43" s="53"/>
      <c r="AI43" s="45">
        <v>1550399</v>
      </c>
    </row>
    <row r="44" spans="1:35" ht="40.5" customHeight="1" x14ac:dyDescent="0.2">
      <c r="A44" s="56" t="s">
        <v>63</v>
      </c>
      <c r="B44" s="33" t="s">
        <v>64</v>
      </c>
      <c r="C44" s="32" t="s">
        <v>28</v>
      </c>
      <c r="D44" s="15">
        <v>5</v>
      </c>
      <c r="E44" s="15">
        <v>30</v>
      </c>
      <c r="F44" s="15">
        <v>2</v>
      </c>
      <c r="G44" s="15">
        <v>12</v>
      </c>
      <c r="H44" s="15">
        <v>5</v>
      </c>
      <c r="I44" s="15">
        <v>40</v>
      </c>
      <c r="J44" s="16">
        <v>4.0999999999999996</v>
      </c>
      <c r="K44" s="15">
        <v>1</v>
      </c>
      <c r="L44" s="15">
        <v>4</v>
      </c>
      <c r="M44" s="15">
        <v>5</v>
      </c>
      <c r="N44" s="10">
        <v>3</v>
      </c>
      <c r="O44" s="10">
        <v>3</v>
      </c>
      <c r="P44" s="10">
        <v>1</v>
      </c>
      <c r="Q44" s="10">
        <v>1</v>
      </c>
      <c r="R44" s="10">
        <v>5</v>
      </c>
      <c r="S44" s="10">
        <v>5</v>
      </c>
      <c r="T44" s="10">
        <f t="shared" si="0"/>
        <v>5</v>
      </c>
      <c r="U44" s="15">
        <v>5</v>
      </c>
      <c r="V44" s="17">
        <f t="shared" si="1"/>
        <v>14.1</v>
      </c>
      <c r="W44" s="17">
        <f t="shared" si="2"/>
        <v>18</v>
      </c>
      <c r="X44" s="18">
        <v>20793</v>
      </c>
      <c r="Y44" s="18">
        <v>293181</v>
      </c>
      <c r="Z44" s="45">
        <f t="shared" si="3"/>
        <v>267102.13077424897</v>
      </c>
      <c r="AA44" s="45">
        <f t="shared" si="4"/>
        <v>267102</v>
      </c>
      <c r="AB44" s="18">
        <f t="shared" si="5"/>
        <v>374274</v>
      </c>
      <c r="AC44" s="45">
        <f t="shared" si="6"/>
        <v>254177.61524223691</v>
      </c>
      <c r="AD44" s="45">
        <f t="shared" si="7"/>
        <v>254178</v>
      </c>
      <c r="AE44" s="45">
        <f t="shared" si="8"/>
        <v>521280</v>
      </c>
      <c r="AF44" s="46"/>
      <c r="AG44" s="53">
        <v>521280</v>
      </c>
      <c r="AH44" s="47"/>
      <c r="AI44" s="45">
        <v>521280</v>
      </c>
    </row>
    <row r="45" spans="1:35" ht="36.75" customHeight="1" x14ac:dyDescent="0.2">
      <c r="A45" s="56" t="s">
        <v>65</v>
      </c>
      <c r="B45" s="33" t="s">
        <v>66</v>
      </c>
      <c r="C45" s="32" t="s">
        <v>28</v>
      </c>
      <c r="D45" s="15">
        <v>5</v>
      </c>
      <c r="E45" s="15">
        <v>30</v>
      </c>
      <c r="F45" s="15">
        <v>4</v>
      </c>
      <c r="G45" s="15">
        <v>24</v>
      </c>
      <c r="H45" s="15">
        <v>5</v>
      </c>
      <c r="I45" s="15">
        <v>40</v>
      </c>
      <c r="J45" s="16">
        <v>4.7</v>
      </c>
      <c r="K45" s="15">
        <v>1</v>
      </c>
      <c r="L45" s="15">
        <v>3</v>
      </c>
      <c r="M45" s="15">
        <v>2</v>
      </c>
      <c r="N45" s="10">
        <v>2</v>
      </c>
      <c r="O45" s="10">
        <v>2</v>
      </c>
      <c r="P45" s="10">
        <v>1</v>
      </c>
      <c r="Q45" s="10">
        <v>1</v>
      </c>
      <c r="R45" s="10">
        <v>5</v>
      </c>
      <c r="S45" s="10">
        <v>5</v>
      </c>
      <c r="T45" s="10">
        <f t="shared" si="0"/>
        <v>5</v>
      </c>
      <c r="U45" s="15">
        <v>5</v>
      </c>
      <c r="V45" s="17">
        <f t="shared" si="1"/>
        <v>10.7</v>
      </c>
      <c r="W45" s="17">
        <f t="shared" si="2"/>
        <v>16</v>
      </c>
      <c r="X45" s="18">
        <v>100191</v>
      </c>
      <c r="Y45" s="18">
        <v>1072044</v>
      </c>
      <c r="Z45" s="45">
        <f t="shared" si="3"/>
        <v>976684.15307864069</v>
      </c>
      <c r="AA45" s="45">
        <f t="shared" si="4"/>
        <v>976684</v>
      </c>
      <c r="AB45" s="18">
        <f t="shared" si="5"/>
        <v>1603056</v>
      </c>
      <c r="AC45" s="45">
        <f t="shared" si="6"/>
        <v>1088670.2019904118</v>
      </c>
      <c r="AD45" s="45">
        <f t="shared" si="7"/>
        <v>1088670</v>
      </c>
      <c r="AE45" s="45">
        <f t="shared" si="8"/>
        <v>2065354</v>
      </c>
      <c r="AF45" s="46"/>
      <c r="AG45" s="53">
        <v>2065354</v>
      </c>
      <c r="AH45" s="47"/>
      <c r="AI45" s="45">
        <v>2065354</v>
      </c>
    </row>
    <row r="46" spans="1:35" ht="30" customHeight="1" x14ac:dyDescent="0.2">
      <c r="A46" s="56" t="s">
        <v>67</v>
      </c>
      <c r="B46" s="33" t="s">
        <v>68</v>
      </c>
      <c r="C46" s="32" t="s">
        <v>28</v>
      </c>
      <c r="D46" s="15">
        <v>2</v>
      </c>
      <c r="E46" s="15">
        <v>12</v>
      </c>
      <c r="F46" s="15">
        <v>5</v>
      </c>
      <c r="G46" s="15">
        <v>30</v>
      </c>
      <c r="H46" s="15">
        <v>5</v>
      </c>
      <c r="I46" s="15">
        <v>40</v>
      </c>
      <c r="J46" s="16">
        <v>4.0999999999999996</v>
      </c>
      <c r="K46" s="15">
        <v>1</v>
      </c>
      <c r="L46" s="15">
        <v>5</v>
      </c>
      <c r="M46" s="15">
        <v>5</v>
      </c>
      <c r="N46" s="10">
        <v>2</v>
      </c>
      <c r="O46" s="10">
        <v>2</v>
      </c>
      <c r="P46" s="10">
        <v>1</v>
      </c>
      <c r="Q46" s="10">
        <v>1</v>
      </c>
      <c r="R46" s="10">
        <v>3</v>
      </c>
      <c r="S46" s="10">
        <v>5</v>
      </c>
      <c r="T46" s="10">
        <f t="shared" si="0"/>
        <v>4</v>
      </c>
      <c r="U46" s="15">
        <v>5</v>
      </c>
      <c r="V46" s="17">
        <f t="shared" si="1"/>
        <v>15.1</v>
      </c>
      <c r="W46" s="17">
        <f t="shared" si="2"/>
        <v>15</v>
      </c>
      <c r="X46" s="18">
        <v>150228</v>
      </c>
      <c r="Y46" s="18">
        <v>2268443</v>
      </c>
      <c r="Z46" s="45">
        <f t="shared" si="3"/>
        <v>2066661.7510682126</v>
      </c>
      <c r="AA46" s="45">
        <f t="shared" si="4"/>
        <v>2066662</v>
      </c>
      <c r="AB46" s="18">
        <f t="shared" si="5"/>
        <v>2253420</v>
      </c>
      <c r="AC46" s="45">
        <f t="shared" si="6"/>
        <v>1530346.5422101496</v>
      </c>
      <c r="AD46" s="45">
        <f t="shared" si="7"/>
        <v>1530347</v>
      </c>
      <c r="AE46" s="45">
        <f t="shared" si="8"/>
        <v>3597009</v>
      </c>
      <c r="AF46" s="46"/>
      <c r="AG46" s="53">
        <v>3597009</v>
      </c>
      <c r="AH46" s="47"/>
      <c r="AI46" s="45">
        <v>3597009</v>
      </c>
    </row>
    <row r="47" spans="1:35" ht="27" customHeight="1" x14ac:dyDescent="0.2">
      <c r="A47" s="56" t="s">
        <v>69</v>
      </c>
      <c r="B47" s="33" t="s">
        <v>70</v>
      </c>
      <c r="C47" s="32" t="s">
        <v>28</v>
      </c>
      <c r="D47" s="15">
        <v>5</v>
      </c>
      <c r="E47" s="15">
        <v>30</v>
      </c>
      <c r="F47" s="15">
        <v>4</v>
      </c>
      <c r="G47" s="15">
        <v>24</v>
      </c>
      <c r="H47" s="15">
        <v>5</v>
      </c>
      <c r="I47" s="15">
        <v>40</v>
      </c>
      <c r="J47" s="16">
        <v>4.7</v>
      </c>
      <c r="K47" s="15">
        <v>1</v>
      </c>
      <c r="L47" s="15">
        <v>4</v>
      </c>
      <c r="M47" s="15">
        <v>5</v>
      </c>
      <c r="N47" s="10">
        <v>4</v>
      </c>
      <c r="O47" s="10">
        <v>4</v>
      </c>
      <c r="P47" s="10">
        <v>2</v>
      </c>
      <c r="Q47" s="10">
        <v>1</v>
      </c>
      <c r="R47" s="10">
        <v>5</v>
      </c>
      <c r="S47" s="10">
        <v>5</v>
      </c>
      <c r="T47" s="10">
        <f t="shared" si="0"/>
        <v>5</v>
      </c>
      <c r="U47" s="15">
        <v>5</v>
      </c>
      <c r="V47" s="17">
        <f t="shared" si="1"/>
        <v>14.7</v>
      </c>
      <c r="W47" s="17">
        <f t="shared" si="2"/>
        <v>21</v>
      </c>
      <c r="X47" s="18">
        <v>46192</v>
      </c>
      <c r="Y47" s="18">
        <v>679022</v>
      </c>
      <c r="Z47" s="45">
        <f t="shared" si="3"/>
        <v>618622.02203618956</v>
      </c>
      <c r="AA47" s="45">
        <f t="shared" si="4"/>
        <v>618622</v>
      </c>
      <c r="AB47" s="18">
        <f t="shared" si="5"/>
        <v>970032</v>
      </c>
      <c r="AC47" s="45">
        <f t="shared" si="6"/>
        <v>658769.83297973569</v>
      </c>
      <c r="AD47" s="45">
        <f t="shared" si="7"/>
        <v>658770</v>
      </c>
      <c r="AE47" s="45">
        <f t="shared" si="8"/>
        <v>1277392</v>
      </c>
      <c r="AF47" s="46"/>
      <c r="AG47" s="53">
        <v>1277392</v>
      </c>
      <c r="AH47" s="47"/>
      <c r="AI47" s="45">
        <v>1277392</v>
      </c>
    </row>
    <row r="48" spans="1:35" ht="24.95" customHeight="1" x14ac:dyDescent="0.2">
      <c r="A48" s="56" t="s">
        <v>71</v>
      </c>
      <c r="B48" s="33" t="s">
        <v>72</v>
      </c>
      <c r="C48" s="32" t="s">
        <v>28</v>
      </c>
      <c r="D48" s="15">
        <v>4</v>
      </c>
      <c r="E48" s="15">
        <v>24</v>
      </c>
      <c r="F48" s="15">
        <v>4</v>
      </c>
      <c r="G48" s="15">
        <v>24</v>
      </c>
      <c r="H48" s="15">
        <v>5</v>
      </c>
      <c r="I48" s="15">
        <v>40</v>
      </c>
      <c r="J48" s="16">
        <v>4.4000000000000004</v>
      </c>
      <c r="K48" s="15">
        <v>1</v>
      </c>
      <c r="L48" s="15">
        <v>1</v>
      </c>
      <c r="M48" s="15">
        <v>5</v>
      </c>
      <c r="N48" s="10">
        <v>2</v>
      </c>
      <c r="O48" s="10">
        <v>2</v>
      </c>
      <c r="P48" s="10">
        <v>2</v>
      </c>
      <c r="Q48" s="10">
        <v>1</v>
      </c>
      <c r="R48" s="10">
        <v>3</v>
      </c>
      <c r="S48" s="10">
        <v>5</v>
      </c>
      <c r="T48" s="10">
        <f t="shared" si="0"/>
        <v>4</v>
      </c>
      <c r="U48" s="15">
        <v>5</v>
      </c>
      <c r="V48" s="17">
        <f t="shared" si="1"/>
        <v>11.4</v>
      </c>
      <c r="W48" s="17">
        <f t="shared" si="2"/>
        <v>16</v>
      </c>
      <c r="X48" s="18">
        <v>28076</v>
      </c>
      <c r="Y48" s="18">
        <v>320066</v>
      </c>
      <c r="Z48" s="45">
        <f t="shared" si="3"/>
        <v>291595.67157623026</v>
      </c>
      <c r="AA48" s="45">
        <f t="shared" si="4"/>
        <v>291596</v>
      </c>
      <c r="AB48" s="18">
        <f t="shared" si="5"/>
        <v>449216</v>
      </c>
      <c r="AC48" s="45">
        <f t="shared" si="6"/>
        <v>305072.35770760645</v>
      </c>
      <c r="AD48" s="45">
        <f t="shared" si="7"/>
        <v>305072</v>
      </c>
      <c r="AE48" s="45">
        <f t="shared" si="8"/>
        <v>596668</v>
      </c>
      <c r="AF48" s="46"/>
      <c r="AG48" s="53">
        <v>596668</v>
      </c>
      <c r="AH48" s="47"/>
      <c r="AI48" s="45">
        <v>596668</v>
      </c>
    </row>
    <row r="49" spans="1:35" ht="24.95" customHeight="1" x14ac:dyDescent="0.2">
      <c r="A49" s="56" t="s">
        <v>73</v>
      </c>
      <c r="B49" s="33" t="s">
        <v>74</v>
      </c>
      <c r="C49" s="32" t="s">
        <v>28</v>
      </c>
      <c r="D49" s="15">
        <v>5</v>
      </c>
      <c r="E49" s="15">
        <v>30</v>
      </c>
      <c r="F49" s="15">
        <v>2</v>
      </c>
      <c r="G49" s="15">
        <v>12</v>
      </c>
      <c r="H49" s="15">
        <v>5</v>
      </c>
      <c r="I49" s="15">
        <v>40</v>
      </c>
      <c r="J49" s="16">
        <v>4.0999999999999996</v>
      </c>
      <c r="K49" s="15">
        <v>1</v>
      </c>
      <c r="L49" s="15">
        <v>4</v>
      </c>
      <c r="M49" s="15">
        <v>5</v>
      </c>
      <c r="N49" s="10">
        <v>3</v>
      </c>
      <c r="O49" s="10">
        <v>2</v>
      </c>
      <c r="P49" s="10">
        <v>2</v>
      </c>
      <c r="Q49" s="10">
        <v>1</v>
      </c>
      <c r="R49" s="10">
        <v>5</v>
      </c>
      <c r="S49" s="10">
        <v>5</v>
      </c>
      <c r="T49" s="10">
        <f t="shared" si="0"/>
        <v>5</v>
      </c>
      <c r="U49" s="15">
        <v>5</v>
      </c>
      <c r="V49" s="17">
        <f t="shared" si="1"/>
        <v>14.1</v>
      </c>
      <c r="W49" s="17">
        <f t="shared" si="2"/>
        <v>18</v>
      </c>
      <c r="X49" s="18">
        <v>17424</v>
      </c>
      <c r="Y49" s="18">
        <v>245678</v>
      </c>
      <c r="Z49" s="45">
        <f t="shared" si="3"/>
        <v>223824.59055790087</v>
      </c>
      <c r="AA49" s="45">
        <f t="shared" si="4"/>
        <v>223825</v>
      </c>
      <c r="AB49" s="18">
        <f t="shared" si="5"/>
        <v>313632</v>
      </c>
      <c r="AC49" s="45">
        <f t="shared" si="6"/>
        <v>212994.31385469803</v>
      </c>
      <c r="AD49" s="45">
        <f t="shared" si="7"/>
        <v>212994</v>
      </c>
      <c r="AE49" s="45">
        <f t="shared" si="8"/>
        <v>436819</v>
      </c>
      <c r="AF49" s="46"/>
      <c r="AG49" s="53">
        <v>436819</v>
      </c>
      <c r="AH49" s="47"/>
      <c r="AI49" s="45">
        <v>436819</v>
      </c>
    </row>
    <row r="50" spans="1:35" ht="24.95" customHeight="1" x14ac:dyDescent="0.2">
      <c r="A50" s="56" t="s">
        <v>75</v>
      </c>
      <c r="B50" s="33" t="s">
        <v>76</v>
      </c>
      <c r="C50" s="32" t="s">
        <v>28</v>
      </c>
      <c r="D50" s="15">
        <v>1</v>
      </c>
      <c r="E50" s="15">
        <v>6</v>
      </c>
      <c r="F50" s="15">
        <v>2</v>
      </c>
      <c r="G50" s="15">
        <v>12</v>
      </c>
      <c r="H50" s="15">
        <v>5</v>
      </c>
      <c r="I50" s="15">
        <v>40</v>
      </c>
      <c r="J50" s="16">
        <v>2.9</v>
      </c>
      <c r="K50" s="15">
        <v>4</v>
      </c>
      <c r="L50" s="15">
        <v>1</v>
      </c>
      <c r="M50" s="15">
        <v>5</v>
      </c>
      <c r="N50" s="10">
        <v>4</v>
      </c>
      <c r="O50" s="10">
        <v>4</v>
      </c>
      <c r="P50" s="10">
        <v>1</v>
      </c>
      <c r="Q50" s="10">
        <v>1</v>
      </c>
      <c r="R50" s="10">
        <v>5</v>
      </c>
      <c r="S50" s="10">
        <v>5</v>
      </c>
      <c r="T50" s="10">
        <f t="shared" si="0"/>
        <v>5</v>
      </c>
      <c r="U50" s="15">
        <v>5</v>
      </c>
      <c r="V50" s="17">
        <f t="shared" si="1"/>
        <v>12.9</v>
      </c>
      <c r="W50" s="17">
        <f t="shared" si="2"/>
        <v>20</v>
      </c>
      <c r="X50" s="18">
        <v>34837</v>
      </c>
      <c r="Y50" s="18">
        <v>449397</v>
      </c>
      <c r="Z50" s="45">
        <f t="shared" si="3"/>
        <v>409422.49417102459</v>
      </c>
      <c r="AA50" s="45">
        <f t="shared" si="4"/>
        <v>409422</v>
      </c>
      <c r="AB50" s="18">
        <f t="shared" si="5"/>
        <v>696740</v>
      </c>
      <c r="AC50" s="45">
        <f t="shared" si="6"/>
        <v>473171.29066907172</v>
      </c>
      <c r="AD50" s="45">
        <f t="shared" si="7"/>
        <v>473171</v>
      </c>
      <c r="AE50" s="45">
        <f t="shared" si="8"/>
        <v>882593</v>
      </c>
      <c r="AF50" s="46"/>
      <c r="AG50" s="53">
        <v>882593</v>
      </c>
      <c r="AH50" s="47"/>
      <c r="AI50" s="45">
        <v>882593</v>
      </c>
    </row>
    <row r="51" spans="1:35" ht="24.95" customHeight="1" x14ac:dyDescent="0.2">
      <c r="A51" s="56" t="s">
        <v>77</v>
      </c>
      <c r="B51" s="33" t="s">
        <v>78</v>
      </c>
      <c r="C51" s="32" t="s">
        <v>28</v>
      </c>
      <c r="D51" s="15">
        <v>4</v>
      </c>
      <c r="E51" s="15">
        <v>24</v>
      </c>
      <c r="F51" s="15">
        <v>3</v>
      </c>
      <c r="G51" s="15">
        <v>18</v>
      </c>
      <c r="H51" s="15">
        <v>5</v>
      </c>
      <c r="I51" s="15">
        <v>40</v>
      </c>
      <c r="J51" s="16">
        <v>4.0999999999999996</v>
      </c>
      <c r="K51" s="15">
        <v>1</v>
      </c>
      <c r="L51" s="15">
        <v>4</v>
      </c>
      <c r="M51" s="15">
        <v>5</v>
      </c>
      <c r="N51" s="10">
        <v>1</v>
      </c>
      <c r="O51" s="10">
        <v>1</v>
      </c>
      <c r="P51" s="10">
        <v>1</v>
      </c>
      <c r="Q51" s="10">
        <v>1</v>
      </c>
      <c r="R51" s="10">
        <v>1</v>
      </c>
      <c r="S51" s="10">
        <v>1</v>
      </c>
      <c r="T51" s="10">
        <f t="shared" si="0"/>
        <v>1</v>
      </c>
      <c r="U51" s="15">
        <v>1</v>
      </c>
      <c r="V51" s="17">
        <f t="shared" si="1"/>
        <v>14.1</v>
      </c>
      <c r="W51" s="17">
        <f t="shared" si="2"/>
        <v>6</v>
      </c>
      <c r="X51" s="18">
        <v>15393</v>
      </c>
      <c r="Y51" s="18">
        <v>217041</v>
      </c>
      <c r="Z51" s="45">
        <f t="shared" si="3"/>
        <v>197734.89266144045</v>
      </c>
      <c r="AA51" s="45">
        <f t="shared" si="4"/>
        <v>197735</v>
      </c>
      <c r="AB51" s="18">
        <f t="shared" si="5"/>
        <v>92358</v>
      </c>
      <c r="AC51" s="45">
        <f t="shared" si="6"/>
        <v>62722.3269277121</v>
      </c>
      <c r="AD51" s="45">
        <f t="shared" si="7"/>
        <v>62722</v>
      </c>
      <c r="AE51" s="45">
        <f t="shared" si="8"/>
        <v>260457</v>
      </c>
      <c r="AF51" s="46"/>
      <c r="AG51" s="53">
        <v>260457</v>
      </c>
      <c r="AH51" s="47"/>
      <c r="AI51" s="45">
        <v>260457</v>
      </c>
    </row>
    <row r="52" spans="1:35" ht="24.95" customHeight="1" x14ac:dyDescent="0.2">
      <c r="A52" s="56" t="s">
        <v>79</v>
      </c>
      <c r="B52" s="33" t="s">
        <v>80</v>
      </c>
      <c r="C52" s="32" t="s">
        <v>28</v>
      </c>
      <c r="D52" s="15">
        <v>5</v>
      </c>
      <c r="E52" s="15">
        <v>30</v>
      </c>
      <c r="F52" s="15">
        <v>3</v>
      </c>
      <c r="G52" s="15">
        <v>18</v>
      </c>
      <c r="H52" s="15">
        <v>5</v>
      </c>
      <c r="I52" s="15">
        <v>40</v>
      </c>
      <c r="J52" s="16">
        <v>4.4000000000000004</v>
      </c>
      <c r="K52" s="15">
        <v>1</v>
      </c>
      <c r="L52" s="15">
        <v>4</v>
      </c>
      <c r="M52" s="15">
        <v>1</v>
      </c>
      <c r="N52" s="10">
        <v>3</v>
      </c>
      <c r="O52" s="10">
        <v>2</v>
      </c>
      <c r="P52" s="10">
        <v>1</v>
      </c>
      <c r="Q52" s="10">
        <v>3</v>
      </c>
      <c r="R52" s="10">
        <v>5</v>
      </c>
      <c r="S52" s="10">
        <v>5</v>
      </c>
      <c r="T52" s="10">
        <f t="shared" si="0"/>
        <v>5</v>
      </c>
      <c r="U52" s="15">
        <v>1</v>
      </c>
      <c r="V52" s="17">
        <f t="shared" si="1"/>
        <v>10.4</v>
      </c>
      <c r="W52" s="17">
        <f t="shared" si="2"/>
        <v>15</v>
      </c>
      <c r="X52" s="18">
        <v>20467</v>
      </c>
      <c r="Y52" s="18">
        <v>212857</v>
      </c>
      <c r="Z52" s="45">
        <f t="shared" si="3"/>
        <v>193923.06544494463</v>
      </c>
      <c r="AA52" s="45">
        <f t="shared" si="4"/>
        <v>193923</v>
      </c>
      <c r="AB52" s="18">
        <f t="shared" si="5"/>
        <v>307005</v>
      </c>
      <c r="AC52" s="45">
        <f t="shared" si="6"/>
        <v>208493.77399296488</v>
      </c>
      <c r="AD52" s="45">
        <f t="shared" si="7"/>
        <v>208494</v>
      </c>
      <c r="AE52" s="45">
        <f t="shared" si="8"/>
        <v>402417</v>
      </c>
      <c r="AF52" s="46"/>
      <c r="AG52" s="53">
        <v>402417</v>
      </c>
      <c r="AH52" s="47"/>
      <c r="AI52" s="45">
        <v>402417</v>
      </c>
    </row>
    <row r="53" spans="1:35" ht="24.95" customHeight="1" x14ac:dyDescent="0.2">
      <c r="A53" s="56" t="s">
        <v>81</v>
      </c>
      <c r="B53" s="33" t="s">
        <v>82</v>
      </c>
      <c r="C53" s="32" t="s">
        <v>28</v>
      </c>
      <c r="D53" s="15">
        <v>5</v>
      </c>
      <c r="E53" s="15">
        <v>30</v>
      </c>
      <c r="F53" s="15">
        <v>3</v>
      </c>
      <c r="G53" s="15">
        <v>18</v>
      </c>
      <c r="H53" s="15">
        <v>5</v>
      </c>
      <c r="I53" s="15">
        <v>40</v>
      </c>
      <c r="J53" s="16">
        <v>4.4000000000000004</v>
      </c>
      <c r="K53" s="15">
        <v>4</v>
      </c>
      <c r="L53" s="15">
        <v>3</v>
      </c>
      <c r="M53" s="15">
        <v>5</v>
      </c>
      <c r="N53" s="10">
        <v>1</v>
      </c>
      <c r="O53" s="10">
        <v>1</v>
      </c>
      <c r="P53" s="10">
        <v>1</v>
      </c>
      <c r="Q53" s="10">
        <v>2</v>
      </c>
      <c r="R53" s="10">
        <v>5</v>
      </c>
      <c r="S53" s="10">
        <v>5</v>
      </c>
      <c r="T53" s="10">
        <f t="shared" si="0"/>
        <v>5</v>
      </c>
      <c r="U53" s="15">
        <v>1</v>
      </c>
      <c r="V53" s="17">
        <f t="shared" si="1"/>
        <v>16.399999999999999</v>
      </c>
      <c r="W53" s="17">
        <f t="shared" si="2"/>
        <v>11</v>
      </c>
      <c r="X53" s="18">
        <v>24181</v>
      </c>
      <c r="Y53" s="18">
        <v>396568</v>
      </c>
      <c r="Z53" s="45">
        <f t="shared" si="3"/>
        <v>361292.70927134558</v>
      </c>
      <c r="AA53" s="45">
        <f t="shared" si="4"/>
        <v>361293</v>
      </c>
      <c r="AB53" s="18">
        <f t="shared" si="5"/>
        <v>265991</v>
      </c>
      <c r="AC53" s="45">
        <f t="shared" si="6"/>
        <v>180640.2743869407</v>
      </c>
      <c r="AD53" s="45">
        <f t="shared" si="7"/>
        <v>180640</v>
      </c>
      <c r="AE53" s="45">
        <f t="shared" si="8"/>
        <v>541933</v>
      </c>
      <c r="AF53" s="46"/>
      <c r="AG53" s="53">
        <v>541933</v>
      </c>
      <c r="AH53" s="47"/>
      <c r="AI53" s="45">
        <v>541933</v>
      </c>
    </row>
    <row r="54" spans="1:35" ht="24.95" customHeight="1" x14ac:dyDescent="0.2">
      <c r="A54" s="56" t="s">
        <v>83</v>
      </c>
      <c r="B54" s="33" t="s">
        <v>84</v>
      </c>
      <c r="C54" s="32" t="s">
        <v>28</v>
      </c>
      <c r="D54" s="15">
        <v>1</v>
      </c>
      <c r="E54" s="15">
        <v>6</v>
      </c>
      <c r="F54" s="15">
        <v>1</v>
      </c>
      <c r="G54" s="15">
        <v>6</v>
      </c>
      <c r="H54" s="15">
        <v>1</v>
      </c>
      <c r="I54" s="15">
        <v>8</v>
      </c>
      <c r="J54" s="16">
        <v>1</v>
      </c>
      <c r="K54" s="15">
        <v>1</v>
      </c>
      <c r="L54" s="15">
        <v>0</v>
      </c>
      <c r="M54" s="15">
        <v>4</v>
      </c>
      <c r="N54" s="10">
        <v>1</v>
      </c>
      <c r="O54" s="10">
        <v>1</v>
      </c>
      <c r="P54" s="10">
        <v>1</v>
      </c>
      <c r="Q54" s="10">
        <v>1</v>
      </c>
      <c r="R54" s="10">
        <v>1</v>
      </c>
      <c r="S54" s="10">
        <v>1</v>
      </c>
      <c r="T54" s="10">
        <f t="shared" si="0"/>
        <v>1</v>
      </c>
      <c r="U54" s="15">
        <v>5</v>
      </c>
      <c r="V54" s="17">
        <f t="shared" si="1"/>
        <v>6</v>
      </c>
      <c r="W54" s="17">
        <f t="shared" si="2"/>
        <v>10</v>
      </c>
      <c r="X54" s="18">
        <v>15705</v>
      </c>
      <c r="Y54" s="18">
        <v>94230</v>
      </c>
      <c r="Z54" s="45">
        <f t="shared" si="3"/>
        <v>85848.106742447431</v>
      </c>
      <c r="AA54" s="45">
        <f t="shared" si="4"/>
        <v>85848</v>
      </c>
      <c r="AB54" s="18">
        <f t="shared" si="5"/>
        <v>157050</v>
      </c>
      <c r="AC54" s="45">
        <f t="shared" si="6"/>
        <v>106656.07141771352</v>
      </c>
      <c r="AD54" s="45">
        <f t="shared" si="7"/>
        <v>106656</v>
      </c>
      <c r="AE54" s="45">
        <f t="shared" si="8"/>
        <v>192504</v>
      </c>
      <c r="AF54" s="46"/>
      <c r="AG54" s="53">
        <v>192504</v>
      </c>
      <c r="AH54" s="47"/>
      <c r="AI54" s="45">
        <v>192504</v>
      </c>
    </row>
    <row r="55" spans="1:35" ht="24.95" customHeight="1" x14ac:dyDescent="0.2">
      <c r="A55" s="56" t="s">
        <v>85</v>
      </c>
      <c r="B55" s="33" t="s">
        <v>86</v>
      </c>
      <c r="C55" s="32" t="s">
        <v>28</v>
      </c>
      <c r="D55" s="15">
        <v>5</v>
      </c>
      <c r="E55" s="15">
        <v>30</v>
      </c>
      <c r="F55" s="15">
        <v>2</v>
      </c>
      <c r="G55" s="15">
        <v>12</v>
      </c>
      <c r="H55" s="15">
        <v>5</v>
      </c>
      <c r="I55" s="15">
        <v>40</v>
      </c>
      <c r="J55" s="16">
        <v>4.0999999999999996</v>
      </c>
      <c r="K55" s="15">
        <v>1</v>
      </c>
      <c r="L55" s="15">
        <v>1</v>
      </c>
      <c r="M55" s="15">
        <v>3</v>
      </c>
      <c r="N55" s="10">
        <v>1</v>
      </c>
      <c r="O55" s="10">
        <v>1</v>
      </c>
      <c r="P55" s="10">
        <v>1</v>
      </c>
      <c r="Q55" s="10">
        <v>1</v>
      </c>
      <c r="R55" s="10">
        <v>1</v>
      </c>
      <c r="S55" s="10">
        <v>1</v>
      </c>
      <c r="T55" s="10">
        <f t="shared" si="0"/>
        <v>1</v>
      </c>
      <c r="U55" s="15">
        <v>1</v>
      </c>
      <c r="V55" s="17">
        <f t="shared" si="1"/>
        <v>9.1</v>
      </c>
      <c r="W55" s="17">
        <f t="shared" si="2"/>
        <v>6</v>
      </c>
      <c r="X55" s="18">
        <v>11441</v>
      </c>
      <c r="Y55" s="18">
        <v>104113</v>
      </c>
      <c r="Z55" s="45">
        <f t="shared" si="3"/>
        <v>94851.999758849939</v>
      </c>
      <c r="AA55" s="45">
        <f t="shared" si="4"/>
        <v>94852</v>
      </c>
      <c r="AB55" s="18">
        <f t="shared" si="5"/>
        <v>68646</v>
      </c>
      <c r="AC55" s="45">
        <f t="shared" si="6"/>
        <v>46618.99190410928</v>
      </c>
      <c r="AD55" s="45">
        <f t="shared" si="7"/>
        <v>46619</v>
      </c>
      <c r="AE55" s="45">
        <f t="shared" si="8"/>
        <v>141471</v>
      </c>
      <c r="AF55" s="46"/>
      <c r="AG55" s="53">
        <v>141471</v>
      </c>
      <c r="AH55" s="47"/>
      <c r="AI55" s="45">
        <v>141471</v>
      </c>
    </row>
    <row r="56" spans="1:35" ht="24.95" customHeight="1" x14ac:dyDescent="0.2">
      <c r="A56" s="56" t="s">
        <v>87</v>
      </c>
      <c r="B56" s="33" t="s">
        <v>88</v>
      </c>
      <c r="C56" s="32" t="s">
        <v>28</v>
      </c>
      <c r="D56" s="15">
        <v>5</v>
      </c>
      <c r="E56" s="15">
        <v>30</v>
      </c>
      <c r="F56" s="15">
        <v>4</v>
      </c>
      <c r="G56" s="15">
        <v>24</v>
      </c>
      <c r="H56" s="15">
        <v>5</v>
      </c>
      <c r="I56" s="15">
        <v>40</v>
      </c>
      <c r="J56" s="16">
        <v>4.7</v>
      </c>
      <c r="K56" s="15">
        <v>1</v>
      </c>
      <c r="L56" s="15">
        <v>4</v>
      </c>
      <c r="M56" s="15">
        <v>0</v>
      </c>
      <c r="N56" s="10">
        <v>1</v>
      </c>
      <c r="O56" s="10">
        <v>1</v>
      </c>
      <c r="P56" s="10">
        <v>5</v>
      </c>
      <c r="Q56" s="10">
        <v>1</v>
      </c>
      <c r="R56" s="10">
        <v>1</v>
      </c>
      <c r="S56" s="10">
        <v>1</v>
      </c>
      <c r="T56" s="10">
        <f t="shared" si="0"/>
        <v>1</v>
      </c>
      <c r="U56" s="15">
        <v>1</v>
      </c>
      <c r="V56" s="17">
        <f t="shared" si="1"/>
        <v>9.6999999999999993</v>
      </c>
      <c r="W56" s="17">
        <f t="shared" si="2"/>
        <v>10</v>
      </c>
      <c r="X56" s="18">
        <v>880</v>
      </c>
      <c r="Y56" s="18">
        <v>8536</v>
      </c>
      <c r="Z56" s="45">
        <f t="shared" si="3"/>
        <v>7776.7105927361908</v>
      </c>
      <c r="AA56" s="45">
        <f t="shared" si="4"/>
        <v>7777</v>
      </c>
      <c r="AB56" s="18">
        <f t="shared" si="5"/>
        <v>8800</v>
      </c>
      <c r="AC56" s="45">
        <f t="shared" si="6"/>
        <v>5976.2714325111683</v>
      </c>
      <c r="AD56" s="45">
        <f t="shared" si="7"/>
        <v>5976</v>
      </c>
      <c r="AE56" s="45">
        <f t="shared" si="8"/>
        <v>13753</v>
      </c>
      <c r="AF56" s="46"/>
      <c r="AG56" s="53">
        <v>13753</v>
      </c>
      <c r="AH56" s="47"/>
      <c r="AI56" s="45">
        <v>13753</v>
      </c>
    </row>
    <row r="57" spans="1:35" ht="24.95" customHeight="1" x14ac:dyDescent="0.2">
      <c r="A57" s="56" t="s">
        <v>89</v>
      </c>
      <c r="B57" s="33" t="s">
        <v>90</v>
      </c>
      <c r="C57" s="32" t="s">
        <v>28</v>
      </c>
      <c r="D57" s="15">
        <v>5</v>
      </c>
      <c r="E57" s="15">
        <v>30</v>
      </c>
      <c r="F57" s="15">
        <v>3</v>
      </c>
      <c r="G57" s="15">
        <v>18</v>
      </c>
      <c r="H57" s="15">
        <v>5</v>
      </c>
      <c r="I57" s="15">
        <v>40</v>
      </c>
      <c r="J57" s="16">
        <v>4.4000000000000004</v>
      </c>
      <c r="K57" s="15">
        <v>1</v>
      </c>
      <c r="L57" s="15">
        <v>4</v>
      </c>
      <c r="M57" s="15">
        <v>2</v>
      </c>
      <c r="N57" s="10">
        <v>1</v>
      </c>
      <c r="O57" s="10">
        <v>1</v>
      </c>
      <c r="P57" s="10">
        <v>1</v>
      </c>
      <c r="Q57" s="10">
        <v>1</v>
      </c>
      <c r="R57" s="10">
        <v>1</v>
      </c>
      <c r="S57" s="10">
        <v>1</v>
      </c>
      <c r="T57" s="10">
        <f t="shared" si="0"/>
        <v>1</v>
      </c>
      <c r="U57" s="15">
        <v>5</v>
      </c>
      <c r="V57" s="17">
        <f t="shared" si="1"/>
        <v>11.4</v>
      </c>
      <c r="W57" s="17">
        <f t="shared" si="2"/>
        <v>10</v>
      </c>
      <c r="X57" s="18">
        <v>34868</v>
      </c>
      <c r="Y57" s="18">
        <v>397495</v>
      </c>
      <c r="Z57" s="45">
        <f t="shared" si="3"/>
        <v>362137.25129565044</v>
      </c>
      <c r="AA57" s="45">
        <f t="shared" si="4"/>
        <v>362137</v>
      </c>
      <c r="AB57" s="18">
        <f t="shared" si="5"/>
        <v>348680</v>
      </c>
      <c r="AC57" s="45">
        <f t="shared" si="6"/>
        <v>236796.17307818116</v>
      </c>
      <c r="AD57" s="45">
        <f t="shared" si="7"/>
        <v>236796</v>
      </c>
      <c r="AE57" s="45">
        <f t="shared" si="8"/>
        <v>598933</v>
      </c>
      <c r="AF57" s="46"/>
      <c r="AG57" s="53">
        <v>598933</v>
      </c>
      <c r="AH57" s="47"/>
      <c r="AI57" s="45">
        <v>598933</v>
      </c>
    </row>
    <row r="58" spans="1:35" ht="24.95" customHeight="1" x14ac:dyDescent="0.2">
      <c r="A58" s="56" t="s">
        <v>91</v>
      </c>
      <c r="B58" s="33" t="s">
        <v>92</v>
      </c>
      <c r="C58" s="32" t="s">
        <v>28</v>
      </c>
      <c r="D58" s="15">
        <v>1</v>
      </c>
      <c r="E58" s="15">
        <v>6</v>
      </c>
      <c r="F58" s="15">
        <v>1</v>
      </c>
      <c r="G58" s="15">
        <v>6</v>
      </c>
      <c r="H58" s="15">
        <v>3</v>
      </c>
      <c r="I58" s="15">
        <v>24</v>
      </c>
      <c r="J58" s="16">
        <v>1.8</v>
      </c>
      <c r="K58" s="15">
        <v>1</v>
      </c>
      <c r="L58" s="15">
        <v>5</v>
      </c>
      <c r="M58" s="15">
        <v>5</v>
      </c>
      <c r="N58" s="10">
        <v>5</v>
      </c>
      <c r="O58" s="10">
        <v>5</v>
      </c>
      <c r="P58" s="10">
        <v>1</v>
      </c>
      <c r="Q58" s="10">
        <v>1</v>
      </c>
      <c r="R58" s="10">
        <v>5</v>
      </c>
      <c r="S58" s="10">
        <v>5</v>
      </c>
      <c r="T58" s="10">
        <f t="shared" si="0"/>
        <v>5</v>
      </c>
      <c r="U58" s="15">
        <v>1</v>
      </c>
      <c r="V58" s="17">
        <f t="shared" si="1"/>
        <v>12.8</v>
      </c>
      <c r="W58" s="17">
        <f t="shared" si="2"/>
        <v>18</v>
      </c>
      <c r="X58" s="18">
        <v>74956</v>
      </c>
      <c r="Y58" s="18">
        <v>959437</v>
      </c>
      <c r="Z58" s="45">
        <f t="shared" si="3"/>
        <v>874093.70676699071</v>
      </c>
      <c r="AA58" s="45">
        <f t="shared" si="4"/>
        <v>874094</v>
      </c>
      <c r="AB58" s="18">
        <f t="shared" si="5"/>
        <v>1349208</v>
      </c>
      <c r="AC58" s="45">
        <f t="shared" si="6"/>
        <v>916276.50305858278</v>
      </c>
      <c r="AD58" s="45">
        <f t="shared" si="7"/>
        <v>916277</v>
      </c>
      <c r="AE58" s="45">
        <f t="shared" si="8"/>
        <v>1790371</v>
      </c>
      <c r="AF58" s="46"/>
      <c r="AG58" s="53">
        <v>1790371</v>
      </c>
      <c r="AH58" s="47"/>
      <c r="AI58" s="45">
        <v>1790371</v>
      </c>
    </row>
    <row r="59" spans="1:35" ht="24.95" customHeight="1" x14ac:dyDescent="0.2">
      <c r="A59" s="56" t="s">
        <v>93</v>
      </c>
      <c r="B59" s="33" t="s">
        <v>94</v>
      </c>
      <c r="C59" s="32" t="s">
        <v>28</v>
      </c>
      <c r="D59" s="15">
        <v>1</v>
      </c>
      <c r="E59" s="15">
        <v>6</v>
      </c>
      <c r="F59" s="15">
        <v>1</v>
      </c>
      <c r="G59" s="15">
        <v>6</v>
      </c>
      <c r="H59" s="15">
        <v>3</v>
      </c>
      <c r="I59" s="15">
        <v>24</v>
      </c>
      <c r="J59" s="16">
        <v>1.8</v>
      </c>
      <c r="K59" s="15">
        <v>1</v>
      </c>
      <c r="L59" s="15">
        <v>1</v>
      </c>
      <c r="M59" s="15">
        <v>5</v>
      </c>
      <c r="N59" s="10">
        <v>1</v>
      </c>
      <c r="O59" s="10">
        <v>1</v>
      </c>
      <c r="P59" s="10">
        <v>1</v>
      </c>
      <c r="Q59" s="10">
        <v>1</v>
      </c>
      <c r="R59" s="10">
        <v>5</v>
      </c>
      <c r="S59" s="10">
        <v>5</v>
      </c>
      <c r="T59" s="10">
        <f t="shared" si="0"/>
        <v>5</v>
      </c>
      <c r="U59" s="15">
        <v>5</v>
      </c>
      <c r="V59" s="17">
        <f t="shared" si="1"/>
        <v>8.8000000000000007</v>
      </c>
      <c r="W59" s="17">
        <f t="shared" si="2"/>
        <v>14</v>
      </c>
      <c r="X59" s="18">
        <v>32574</v>
      </c>
      <c r="Y59" s="18">
        <v>286651</v>
      </c>
      <c r="Z59" s="45">
        <f t="shared" si="3"/>
        <v>261152.98361274859</v>
      </c>
      <c r="AA59" s="45">
        <f t="shared" si="4"/>
        <v>261153</v>
      </c>
      <c r="AB59" s="18">
        <f t="shared" si="5"/>
        <v>456036</v>
      </c>
      <c r="AC59" s="45">
        <f t="shared" si="6"/>
        <v>309703.96806780261</v>
      </c>
      <c r="AD59" s="45">
        <f t="shared" si="7"/>
        <v>309704</v>
      </c>
      <c r="AE59" s="45">
        <f t="shared" si="8"/>
        <v>570857</v>
      </c>
      <c r="AF59" s="46"/>
      <c r="AG59" s="53">
        <v>570857</v>
      </c>
      <c r="AH59" s="47"/>
      <c r="AI59" s="45">
        <v>570857</v>
      </c>
    </row>
    <row r="60" spans="1:35" ht="24.95" customHeight="1" x14ac:dyDescent="0.2">
      <c r="A60" s="56" t="s">
        <v>95</v>
      </c>
      <c r="B60" s="33" t="s">
        <v>96</v>
      </c>
      <c r="C60" s="32" t="s">
        <v>28</v>
      </c>
      <c r="D60" s="15">
        <v>1</v>
      </c>
      <c r="E60" s="15">
        <v>6</v>
      </c>
      <c r="F60" s="15">
        <v>1</v>
      </c>
      <c r="G60" s="15">
        <v>6</v>
      </c>
      <c r="H60" s="15">
        <v>1</v>
      </c>
      <c r="I60" s="15">
        <v>8</v>
      </c>
      <c r="J60" s="16">
        <v>1</v>
      </c>
      <c r="K60" s="15">
        <v>1</v>
      </c>
      <c r="L60" s="15">
        <v>1</v>
      </c>
      <c r="M60" s="15">
        <v>5</v>
      </c>
      <c r="N60" s="10">
        <v>2</v>
      </c>
      <c r="O60" s="10">
        <v>3</v>
      </c>
      <c r="P60" s="10">
        <v>1</v>
      </c>
      <c r="Q60" s="10">
        <v>1</v>
      </c>
      <c r="R60" s="10">
        <v>1</v>
      </c>
      <c r="S60" s="10">
        <v>1</v>
      </c>
      <c r="T60" s="10">
        <f t="shared" si="0"/>
        <v>1</v>
      </c>
      <c r="U60" s="15">
        <v>1</v>
      </c>
      <c r="V60" s="17">
        <f t="shared" si="1"/>
        <v>8</v>
      </c>
      <c r="W60" s="17">
        <f t="shared" si="2"/>
        <v>9</v>
      </c>
      <c r="X60" s="18">
        <v>10304</v>
      </c>
      <c r="Y60" s="18">
        <v>82432</v>
      </c>
      <c r="Z60" s="45">
        <f t="shared" si="3"/>
        <v>75099.555714670772</v>
      </c>
      <c r="AA60" s="45">
        <f t="shared" si="4"/>
        <v>75100</v>
      </c>
      <c r="AB60" s="18">
        <f t="shared" si="5"/>
        <v>92736</v>
      </c>
      <c r="AC60" s="45">
        <f t="shared" si="6"/>
        <v>62979.034950608591</v>
      </c>
      <c r="AD60" s="45">
        <f t="shared" si="7"/>
        <v>62979</v>
      </c>
      <c r="AE60" s="45">
        <f t="shared" si="8"/>
        <v>138079</v>
      </c>
      <c r="AF60" s="46"/>
      <c r="AG60" s="53">
        <v>138079</v>
      </c>
      <c r="AH60" s="47"/>
      <c r="AI60" s="45">
        <v>138079</v>
      </c>
    </row>
    <row r="61" spans="1:35" ht="24.95" customHeight="1" x14ac:dyDescent="0.2">
      <c r="A61" s="56" t="s">
        <v>97</v>
      </c>
      <c r="B61" s="33" t="s">
        <v>98</v>
      </c>
      <c r="C61" s="32" t="s">
        <v>28</v>
      </c>
      <c r="D61" s="15">
        <v>1</v>
      </c>
      <c r="E61" s="15">
        <v>6</v>
      </c>
      <c r="F61" s="15">
        <v>1</v>
      </c>
      <c r="G61" s="15">
        <v>6</v>
      </c>
      <c r="H61" s="15">
        <v>2</v>
      </c>
      <c r="I61" s="15">
        <v>16</v>
      </c>
      <c r="J61" s="16">
        <v>1.4</v>
      </c>
      <c r="K61" s="15">
        <v>1</v>
      </c>
      <c r="L61" s="15">
        <v>1</v>
      </c>
      <c r="M61" s="15">
        <v>3</v>
      </c>
      <c r="N61" s="10">
        <v>2</v>
      </c>
      <c r="O61" s="10">
        <v>2</v>
      </c>
      <c r="P61" s="10">
        <v>1</v>
      </c>
      <c r="Q61" s="10">
        <v>1</v>
      </c>
      <c r="R61" s="10">
        <v>3</v>
      </c>
      <c r="S61" s="10">
        <v>5</v>
      </c>
      <c r="T61" s="10">
        <f t="shared" si="0"/>
        <v>4</v>
      </c>
      <c r="U61" s="15">
        <v>5</v>
      </c>
      <c r="V61" s="17">
        <f t="shared" si="1"/>
        <v>6.4</v>
      </c>
      <c r="W61" s="17">
        <f t="shared" si="2"/>
        <v>15</v>
      </c>
      <c r="X61" s="18">
        <v>32793</v>
      </c>
      <c r="Y61" s="18">
        <v>209875</v>
      </c>
      <c r="Z61" s="45">
        <f t="shared" si="3"/>
        <v>191206.31860947845</v>
      </c>
      <c r="AA61" s="45">
        <f t="shared" si="4"/>
        <v>191206</v>
      </c>
      <c r="AB61" s="18">
        <f t="shared" si="5"/>
        <v>491895</v>
      </c>
      <c r="AC61" s="45">
        <f t="shared" si="6"/>
        <v>334056.59503353195</v>
      </c>
      <c r="AD61" s="45">
        <f t="shared" si="7"/>
        <v>334057</v>
      </c>
      <c r="AE61" s="45">
        <f t="shared" si="8"/>
        <v>525263</v>
      </c>
      <c r="AF61" s="46"/>
      <c r="AG61" s="53">
        <v>525263</v>
      </c>
      <c r="AH61" s="47"/>
      <c r="AI61" s="45">
        <v>525263</v>
      </c>
    </row>
    <row r="62" spans="1:35" ht="24.95" customHeight="1" x14ac:dyDescent="0.2">
      <c r="A62" s="56" t="s">
        <v>99</v>
      </c>
      <c r="B62" s="33" t="s">
        <v>100</v>
      </c>
      <c r="C62" s="32" t="s">
        <v>28</v>
      </c>
      <c r="D62" s="15">
        <v>1</v>
      </c>
      <c r="E62" s="15">
        <v>6</v>
      </c>
      <c r="F62" s="15">
        <v>1</v>
      </c>
      <c r="G62" s="15">
        <v>6</v>
      </c>
      <c r="H62" s="15">
        <v>2</v>
      </c>
      <c r="I62" s="15">
        <v>16</v>
      </c>
      <c r="J62" s="16">
        <v>1.4</v>
      </c>
      <c r="K62" s="15">
        <v>1</v>
      </c>
      <c r="L62" s="15">
        <v>3</v>
      </c>
      <c r="M62" s="15">
        <v>3</v>
      </c>
      <c r="N62" s="10">
        <v>1</v>
      </c>
      <c r="O62" s="10">
        <v>2</v>
      </c>
      <c r="P62" s="10">
        <v>1</v>
      </c>
      <c r="Q62" s="10">
        <v>1</v>
      </c>
      <c r="R62" s="10">
        <v>5</v>
      </c>
      <c r="S62" s="10">
        <v>3</v>
      </c>
      <c r="T62" s="10">
        <f t="shared" si="0"/>
        <v>4</v>
      </c>
      <c r="U62" s="15">
        <v>5</v>
      </c>
      <c r="V62" s="17">
        <f t="shared" si="1"/>
        <v>8.4</v>
      </c>
      <c r="W62" s="17">
        <f t="shared" si="2"/>
        <v>14</v>
      </c>
      <c r="X62" s="18">
        <v>78341</v>
      </c>
      <c r="Y62" s="18">
        <v>658064</v>
      </c>
      <c r="Z62" s="45">
        <f t="shared" si="3"/>
        <v>599528.26610805397</v>
      </c>
      <c r="AA62" s="45">
        <f t="shared" si="4"/>
        <v>599528</v>
      </c>
      <c r="AB62" s="18">
        <f t="shared" si="5"/>
        <v>1096774</v>
      </c>
      <c r="AC62" s="45">
        <f t="shared" si="6"/>
        <v>744843.08228647767</v>
      </c>
      <c r="AD62" s="45">
        <f t="shared" si="7"/>
        <v>744843</v>
      </c>
      <c r="AE62" s="45">
        <f t="shared" si="8"/>
        <v>1344371</v>
      </c>
      <c r="AF62" s="46"/>
      <c r="AG62" s="53">
        <v>1344371</v>
      </c>
      <c r="AH62" s="47"/>
      <c r="AI62" s="45">
        <v>1344371</v>
      </c>
    </row>
    <row r="63" spans="1:35" ht="24.95" customHeight="1" x14ac:dyDescent="0.2">
      <c r="A63" s="56" t="s">
        <v>101</v>
      </c>
      <c r="B63" s="33" t="s">
        <v>102</v>
      </c>
      <c r="C63" s="32" t="s">
        <v>28</v>
      </c>
      <c r="D63" s="15">
        <v>1</v>
      </c>
      <c r="E63" s="15">
        <v>6</v>
      </c>
      <c r="F63" s="15">
        <v>1</v>
      </c>
      <c r="G63" s="15">
        <v>6</v>
      </c>
      <c r="H63" s="15">
        <v>3</v>
      </c>
      <c r="I63" s="15">
        <v>24</v>
      </c>
      <c r="J63" s="16">
        <v>1.8</v>
      </c>
      <c r="K63" s="15">
        <v>1</v>
      </c>
      <c r="L63" s="15">
        <v>1</v>
      </c>
      <c r="M63" s="15">
        <v>0</v>
      </c>
      <c r="N63" s="10">
        <v>1</v>
      </c>
      <c r="O63" s="10">
        <v>1</v>
      </c>
      <c r="P63" s="10">
        <v>1</v>
      </c>
      <c r="Q63" s="10">
        <v>1</v>
      </c>
      <c r="R63" s="10">
        <v>1</v>
      </c>
      <c r="S63" s="10">
        <v>1</v>
      </c>
      <c r="T63" s="10">
        <f t="shared" si="0"/>
        <v>1</v>
      </c>
      <c r="U63" s="15">
        <v>5</v>
      </c>
      <c r="V63" s="17">
        <f t="shared" si="1"/>
        <v>3.8</v>
      </c>
      <c r="W63" s="17">
        <f t="shared" si="2"/>
        <v>10</v>
      </c>
      <c r="X63" s="18">
        <v>16619</v>
      </c>
      <c r="Y63" s="18">
        <v>63152</v>
      </c>
      <c r="Z63" s="45">
        <f t="shared" si="3"/>
        <v>57534.539286841136</v>
      </c>
      <c r="AA63" s="45">
        <f t="shared" si="4"/>
        <v>57535</v>
      </c>
      <c r="AB63" s="18">
        <f t="shared" si="5"/>
        <v>166190</v>
      </c>
      <c r="AC63" s="45">
        <f t="shared" si="6"/>
        <v>112863.24424648081</v>
      </c>
      <c r="AD63" s="45">
        <f t="shared" si="7"/>
        <v>112863</v>
      </c>
      <c r="AE63" s="45">
        <f t="shared" si="8"/>
        <v>170398</v>
      </c>
      <c r="AF63" s="46"/>
      <c r="AG63" s="53">
        <v>170398</v>
      </c>
      <c r="AH63" s="47"/>
      <c r="AI63" s="45">
        <v>170398</v>
      </c>
    </row>
    <row r="64" spans="1:35" ht="24.95" customHeight="1" x14ac:dyDescent="0.2">
      <c r="A64" s="56" t="s">
        <v>103</v>
      </c>
      <c r="B64" s="33" t="s">
        <v>104</v>
      </c>
      <c r="C64" s="32" t="s">
        <v>28</v>
      </c>
      <c r="D64" s="15">
        <v>1</v>
      </c>
      <c r="E64" s="15">
        <v>6</v>
      </c>
      <c r="F64" s="15">
        <v>1</v>
      </c>
      <c r="G64" s="15">
        <v>6</v>
      </c>
      <c r="H64" s="15">
        <v>5</v>
      </c>
      <c r="I64" s="15">
        <v>40</v>
      </c>
      <c r="J64" s="16">
        <v>2.6</v>
      </c>
      <c r="K64" s="15">
        <v>1</v>
      </c>
      <c r="L64" s="15">
        <v>2</v>
      </c>
      <c r="M64" s="15">
        <v>1</v>
      </c>
      <c r="N64" s="10">
        <v>5</v>
      </c>
      <c r="O64" s="10">
        <v>5</v>
      </c>
      <c r="P64" s="10">
        <v>1</v>
      </c>
      <c r="Q64" s="10">
        <v>1</v>
      </c>
      <c r="R64" s="10">
        <v>1</v>
      </c>
      <c r="S64" s="10">
        <v>3</v>
      </c>
      <c r="T64" s="10">
        <f t="shared" si="0"/>
        <v>2</v>
      </c>
      <c r="U64" s="15">
        <v>5</v>
      </c>
      <c r="V64" s="17">
        <f t="shared" si="1"/>
        <v>6.6</v>
      </c>
      <c r="W64" s="17">
        <f t="shared" si="2"/>
        <v>19</v>
      </c>
      <c r="X64" s="18">
        <v>5797</v>
      </c>
      <c r="Y64" s="18">
        <v>38260</v>
      </c>
      <c r="Z64" s="45">
        <f t="shared" si="3"/>
        <v>34856.718284686816</v>
      </c>
      <c r="AA64" s="45">
        <f t="shared" si="4"/>
        <v>34857</v>
      </c>
      <c r="AB64" s="18">
        <f t="shared" si="5"/>
        <v>110143</v>
      </c>
      <c r="AC64" s="45">
        <f t="shared" si="6"/>
        <v>74800.507317167911</v>
      </c>
      <c r="AD64" s="45">
        <f t="shared" si="7"/>
        <v>74801</v>
      </c>
      <c r="AE64" s="45">
        <f t="shared" si="8"/>
        <v>109658</v>
      </c>
      <c r="AF64" s="46"/>
      <c r="AG64" s="53">
        <v>109658</v>
      </c>
      <c r="AH64" s="47"/>
      <c r="AI64" s="45">
        <v>109658</v>
      </c>
    </row>
    <row r="65" spans="1:35" ht="24.95" customHeight="1" x14ac:dyDescent="0.2">
      <c r="A65" s="56" t="s">
        <v>105</v>
      </c>
      <c r="B65" s="33" t="s">
        <v>106</v>
      </c>
      <c r="C65" s="32" t="s">
        <v>28</v>
      </c>
      <c r="D65" s="15">
        <v>1</v>
      </c>
      <c r="E65" s="15">
        <v>6</v>
      </c>
      <c r="F65" s="15">
        <v>1</v>
      </c>
      <c r="G65" s="15">
        <v>6</v>
      </c>
      <c r="H65" s="15">
        <v>1</v>
      </c>
      <c r="I65" s="15">
        <v>8</v>
      </c>
      <c r="J65" s="16">
        <v>1</v>
      </c>
      <c r="K65" s="15">
        <v>1</v>
      </c>
      <c r="L65" s="15">
        <v>3</v>
      </c>
      <c r="M65" s="15">
        <v>5</v>
      </c>
      <c r="N65" s="10">
        <v>5</v>
      </c>
      <c r="O65" s="10">
        <v>5</v>
      </c>
      <c r="P65" s="10">
        <v>1</v>
      </c>
      <c r="Q65" s="10">
        <v>1</v>
      </c>
      <c r="R65" s="10">
        <v>5</v>
      </c>
      <c r="S65" s="10">
        <v>5</v>
      </c>
      <c r="T65" s="10">
        <f t="shared" si="0"/>
        <v>5</v>
      </c>
      <c r="U65" s="15">
        <v>5</v>
      </c>
      <c r="V65" s="17">
        <f t="shared" si="1"/>
        <v>10</v>
      </c>
      <c r="W65" s="17">
        <f t="shared" si="2"/>
        <v>22</v>
      </c>
      <c r="X65" s="18">
        <v>25269</v>
      </c>
      <c r="Y65" s="18">
        <v>252690</v>
      </c>
      <c r="Z65" s="45">
        <f t="shared" si="3"/>
        <v>230212.86313009702</v>
      </c>
      <c r="AA65" s="45">
        <f t="shared" si="4"/>
        <v>230213</v>
      </c>
      <c r="AB65" s="18">
        <f t="shared" si="5"/>
        <v>555918</v>
      </c>
      <c r="AC65" s="45">
        <f t="shared" si="6"/>
        <v>377536.00707031175</v>
      </c>
      <c r="AD65" s="45">
        <f t="shared" si="7"/>
        <v>377536</v>
      </c>
      <c r="AE65" s="45">
        <f t="shared" si="8"/>
        <v>607749</v>
      </c>
      <c r="AF65" s="46"/>
      <c r="AG65" s="53">
        <v>607749</v>
      </c>
      <c r="AH65" s="47"/>
      <c r="AI65" s="45">
        <v>607749</v>
      </c>
    </row>
    <row r="66" spans="1:35" ht="24.95" customHeight="1" x14ac:dyDescent="0.2">
      <c r="A66" s="56" t="s">
        <v>107</v>
      </c>
      <c r="B66" s="33" t="s">
        <v>108</v>
      </c>
      <c r="C66" s="32" t="s">
        <v>28</v>
      </c>
      <c r="D66" s="15">
        <v>1</v>
      </c>
      <c r="E66" s="15">
        <v>6</v>
      </c>
      <c r="F66" s="15">
        <v>1</v>
      </c>
      <c r="G66" s="15">
        <v>6</v>
      </c>
      <c r="H66" s="15">
        <v>1</v>
      </c>
      <c r="I66" s="15">
        <v>8</v>
      </c>
      <c r="J66" s="16">
        <v>1</v>
      </c>
      <c r="K66" s="15">
        <v>1</v>
      </c>
      <c r="L66" s="15">
        <v>5</v>
      </c>
      <c r="M66" s="15">
        <v>1</v>
      </c>
      <c r="N66" s="10">
        <v>1</v>
      </c>
      <c r="O66" s="10">
        <v>1</v>
      </c>
      <c r="P66" s="10">
        <v>1</v>
      </c>
      <c r="Q66" s="10">
        <v>1</v>
      </c>
      <c r="R66" s="10">
        <v>5</v>
      </c>
      <c r="S66" s="10">
        <v>5</v>
      </c>
      <c r="T66" s="10">
        <f t="shared" si="0"/>
        <v>5</v>
      </c>
      <c r="U66" s="15">
        <v>5</v>
      </c>
      <c r="V66" s="17">
        <f t="shared" si="1"/>
        <v>8</v>
      </c>
      <c r="W66" s="17">
        <f t="shared" si="2"/>
        <v>14</v>
      </c>
      <c r="X66" s="18">
        <v>17849</v>
      </c>
      <c r="Y66" s="18">
        <v>142792</v>
      </c>
      <c r="Z66" s="45">
        <f t="shared" si="3"/>
        <v>130090.44739432828</v>
      </c>
      <c r="AA66" s="45">
        <f t="shared" si="4"/>
        <v>130090</v>
      </c>
      <c r="AB66" s="18">
        <f t="shared" si="5"/>
        <v>249886</v>
      </c>
      <c r="AC66" s="45">
        <f t="shared" si="6"/>
        <v>169703.01854369155</v>
      </c>
      <c r="AD66" s="45">
        <f t="shared" si="7"/>
        <v>169703</v>
      </c>
      <c r="AE66" s="45">
        <f t="shared" si="8"/>
        <v>299793</v>
      </c>
      <c r="AF66" s="46"/>
      <c r="AG66" s="53">
        <v>299793</v>
      </c>
      <c r="AH66" s="47"/>
      <c r="AI66" s="45">
        <v>299793</v>
      </c>
    </row>
    <row r="67" spans="1:35" ht="24.95" customHeight="1" x14ac:dyDescent="0.2">
      <c r="A67" s="56" t="s">
        <v>109</v>
      </c>
      <c r="B67" s="33" t="s">
        <v>110</v>
      </c>
      <c r="C67" s="32" t="s">
        <v>28</v>
      </c>
      <c r="D67" s="15">
        <v>1</v>
      </c>
      <c r="E67" s="15">
        <v>6</v>
      </c>
      <c r="F67" s="15">
        <v>1</v>
      </c>
      <c r="G67" s="15">
        <v>6</v>
      </c>
      <c r="H67" s="15">
        <v>2</v>
      </c>
      <c r="I67" s="15">
        <v>16</v>
      </c>
      <c r="J67" s="16">
        <v>1.4</v>
      </c>
      <c r="K67" s="15">
        <v>1</v>
      </c>
      <c r="L67" s="15">
        <v>3</v>
      </c>
      <c r="M67" s="15">
        <v>1</v>
      </c>
      <c r="N67" s="10">
        <v>1</v>
      </c>
      <c r="O67" s="10">
        <v>1</v>
      </c>
      <c r="P67" s="10">
        <v>1</v>
      </c>
      <c r="Q67" s="10">
        <v>2</v>
      </c>
      <c r="R67" s="10">
        <v>5</v>
      </c>
      <c r="S67" s="10">
        <v>5</v>
      </c>
      <c r="T67" s="10">
        <f t="shared" si="0"/>
        <v>5</v>
      </c>
      <c r="U67" s="15">
        <v>5</v>
      </c>
      <c r="V67" s="17">
        <f t="shared" si="1"/>
        <v>6.4</v>
      </c>
      <c r="W67" s="17">
        <f t="shared" si="2"/>
        <v>15</v>
      </c>
      <c r="X67" s="18">
        <v>16379</v>
      </c>
      <c r="Y67" s="18">
        <v>104826</v>
      </c>
      <c r="Z67" s="45">
        <f t="shared" si="3"/>
        <v>95501.57738919447</v>
      </c>
      <c r="AA67" s="45">
        <f t="shared" si="4"/>
        <v>95502</v>
      </c>
      <c r="AB67" s="18">
        <f t="shared" si="5"/>
        <v>245685</v>
      </c>
      <c r="AC67" s="45">
        <f t="shared" si="6"/>
        <v>166850.02805642117</v>
      </c>
      <c r="AD67" s="45">
        <f t="shared" si="7"/>
        <v>166850</v>
      </c>
      <c r="AE67" s="45">
        <f t="shared" si="8"/>
        <v>262352</v>
      </c>
      <c r="AF67" s="46"/>
      <c r="AG67" s="53">
        <v>262352</v>
      </c>
      <c r="AH67" s="47"/>
      <c r="AI67" s="45">
        <v>262352</v>
      </c>
    </row>
    <row r="68" spans="1:35" ht="24.95" customHeight="1" x14ac:dyDescent="0.2">
      <c r="A68" s="56" t="s">
        <v>111</v>
      </c>
      <c r="B68" s="33" t="s">
        <v>112</v>
      </c>
      <c r="C68" s="32" t="s">
        <v>28</v>
      </c>
      <c r="D68" s="15">
        <v>1</v>
      </c>
      <c r="E68" s="15">
        <v>6</v>
      </c>
      <c r="F68" s="15">
        <v>1</v>
      </c>
      <c r="G68" s="15">
        <v>6</v>
      </c>
      <c r="H68" s="15">
        <v>1</v>
      </c>
      <c r="I68" s="15">
        <v>8</v>
      </c>
      <c r="J68" s="16">
        <v>1</v>
      </c>
      <c r="K68" s="15">
        <v>1</v>
      </c>
      <c r="L68" s="15">
        <v>3</v>
      </c>
      <c r="M68" s="15">
        <v>1</v>
      </c>
      <c r="N68" s="10">
        <v>3</v>
      </c>
      <c r="O68" s="10">
        <v>3</v>
      </c>
      <c r="P68" s="10">
        <v>1</v>
      </c>
      <c r="Q68" s="10">
        <v>1</v>
      </c>
      <c r="R68" s="10">
        <v>5</v>
      </c>
      <c r="S68" s="10">
        <v>5</v>
      </c>
      <c r="T68" s="10">
        <f t="shared" si="0"/>
        <v>5</v>
      </c>
      <c r="U68" s="15">
        <v>5</v>
      </c>
      <c r="V68" s="17">
        <f t="shared" si="1"/>
        <v>6</v>
      </c>
      <c r="W68" s="17">
        <f t="shared" si="2"/>
        <v>18</v>
      </c>
      <c r="X68" s="18">
        <v>18596</v>
      </c>
      <c r="Y68" s="18">
        <v>111576</v>
      </c>
      <c r="Z68" s="45">
        <f t="shared" si="3"/>
        <v>101651.15523607466</v>
      </c>
      <c r="AA68" s="45">
        <f t="shared" si="4"/>
        <v>101651</v>
      </c>
      <c r="AB68" s="18">
        <f t="shared" si="5"/>
        <v>334728</v>
      </c>
      <c r="AC68" s="45">
        <f t="shared" si="6"/>
        <v>227321.0663706362</v>
      </c>
      <c r="AD68" s="45">
        <f t="shared" si="7"/>
        <v>227321</v>
      </c>
      <c r="AE68" s="45">
        <f t="shared" si="8"/>
        <v>328972</v>
      </c>
      <c r="AF68" s="46"/>
      <c r="AG68" s="53">
        <v>328972</v>
      </c>
      <c r="AH68" s="47"/>
      <c r="AI68" s="45">
        <v>328972</v>
      </c>
    </row>
    <row r="69" spans="1:35" ht="24.95" customHeight="1" x14ac:dyDescent="0.2">
      <c r="A69" s="56" t="s">
        <v>113</v>
      </c>
      <c r="B69" s="33" t="s">
        <v>114</v>
      </c>
      <c r="C69" s="32" t="s">
        <v>115</v>
      </c>
      <c r="D69" s="15">
        <v>1</v>
      </c>
      <c r="E69" s="15">
        <v>6</v>
      </c>
      <c r="F69" s="15">
        <v>1</v>
      </c>
      <c r="G69" s="15">
        <v>6</v>
      </c>
      <c r="H69" s="15">
        <v>1</v>
      </c>
      <c r="I69" s="15">
        <v>8</v>
      </c>
      <c r="J69" s="16">
        <v>1</v>
      </c>
      <c r="K69" s="15">
        <v>1</v>
      </c>
      <c r="L69" s="15">
        <v>3</v>
      </c>
      <c r="M69" s="15">
        <v>1</v>
      </c>
      <c r="N69" s="10">
        <v>1</v>
      </c>
      <c r="O69" s="10">
        <v>1</v>
      </c>
      <c r="P69" s="10">
        <v>1</v>
      </c>
      <c r="Q69" s="10">
        <v>1</v>
      </c>
      <c r="R69" s="10">
        <v>5</v>
      </c>
      <c r="S69" s="10">
        <v>5</v>
      </c>
      <c r="T69" s="10">
        <f t="shared" si="0"/>
        <v>5</v>
      </c>
      <c r="U69" s="15">
        <v>1</v>
      </c>
      <c r="V69" s="17">
        <f t="shared" si="1"/>
        <v>6</v>
      </c>
      <c r="W69" s="17">
        <f t="shared" si="2"/>
        <v>10</v>
      </c>
      <c r="X69" s="18">
        <v>33886</v>
      </c>
      <c r="Y69" s="18">
        <v>203316</v>
      </c>
      <c r="Z69" s="45">
        <f t="shared" si="3"/>
        <v>185230.75103945073</v>
      </c>
      <c r="AA69" s="45">
        <f t="shared" si="4"/>
        <v>185231</v>
      </c>
      <c r="AB69" s="18">
        <f t="shared" si="5"/>
        <v>338860</v>
      </c>
      <c r="AC69" s="45">
        <f t="shared" si="6"/>
        <v>230127.1974569016</v>
      </c>
      <c r="AD69" s="45">
        <f t="shared" si="7"/>
        <v>230127</v>
      </c>
      <c r="AE69" s="45">
        <f t="shared" si="8"/>
        <v>415358</v>
      </c>
      <c r="AF69" s="46"/>
      <c r="AG69" s="53">
        <v>415358</v>
      </c>
      <c r="AH69" s="47"/>
      <c r="AI69" s="45">
        <v>415358</v>
      </c>
    </row>
    <row r="70" spans="1:35" ht="24.95" customHeight="1" x14ac:dyDescent="0.2">
      <c r="A70" s="56" t="s">
        <v>116</v>
      </c>
      <c r="B70" s="33" t="s">
        <v>117</v>
      </c>
      <c r="C70" s="32" t="s">
        <v>115</v>
      </c>
      <c r="D70" s="15">
        <v>1</v>
      </c>
      <c r="E70" s="15">
        <v>6</v>
      </c>
      <c r="F70" s="15">
        <v>1</v>
      </c>
      <c r="G70" s="15">
        <v>6</v>
      </c>
      <c r="H70" s="15">
        <v>4</v>
      </c>
      <c r="I70" s="15">
        <v>32</v>
      </c>
      <c r="J70" s="16">
        <v>2.2000000000000002</v>
      </c>
      <c r="K70" s="15">
        <v>1</v>
      </c>
      <c r="L70" s="15">
        <v>3</v>
      </c>
      <c r="M70" s="15">
        <v>5</v>
      </c>
      <c r="N70" s="10">
        <v>3</v>
      </c>
      <c r="O70" s="10">
        <v>2</v>
      </c>
      <c r="P70" s="10">
        <v>1</v>
      </c>
      <c r="Q70" s="10">
        <v>1</v>
      </c>
      <c r="R70" s="10">
        <v>3</v>
      </c>
      <c r="S70" s="10">
        <v>5</v>
      </c>
      <c r="T70" s="10">
        <f t="shared" si="0"/>
        <v>4</v>
      </c>
      <c r="U70" s="15">
        <v>5</v>
      </c>
      <c r="V70" s="17">
        <f t="shared" si="1"/>
        <v>11.2</v>
      </c>
      <c r="W70" s="17">
        <f t="shared" si="2"/>
        <v>16</v>
      </c>
      <c r="X70" s="18">
        <v>29622</v>
      </c>
      <c r="Y70" s="18">
        <v>331766</v>
      </c>
      <c r="Z70" s="45">
        <f t="shared" si="3"/>
        <v>302254.93984415592</v>
      </c>
      <c r="AA70" s="45">
        <f t="shared" si="4"/>
        <v>302255</v>
      </c>
      <c r="AB70" s="18">
        <f t="shared" si="5"/>
        <v>473952</v>
      </c>
      <c r="AC70" s="45">
        <f t="shared" si="6"/>
        <v>321871.1134069924</v>
      </c>
      <c r="AD70" s="45">
        <f t="shared" si="7"/>
        <v>321871</v>
      </c>
      <c r="AE70" s="45">
        <f t="shared" si="8"/>
        <v>624126</v>
      </c>
      <c r="AF70" s="46"/>
      <c r="AG70" s="53">
        <v>624126</v>
      </c>
      <c r="AH70" s="47"/>
      <c r="AI70" s="45">
        <v>624126</v>
      </c>
    </row>
    <row r="71" spans="1:35" ht="24.95" customHeight="1" x14ac:dyDescent="0.2">
      <c r="A71" s="56" t="s">
        <v>118</v>
      </c>
      <c r="B71" s="33" t="s">
        <v>119</v>
      </c>
      <c r="C71" s="32" t="s">
        <v>115</v>
      </c>
      <c r="D71" s="15">
        <v>1</v>
      </c>
      <c r="E71" s="15">
        <v>6</v>
      </c>
      <c r="F71" s="15">
        <v>1</v>
      </c>
      <c r="G71" s="15">
        <v>6</v>
      </c>
      <c r="H71" s="15">
        <v>1</v>
      </c>
      <c r="I71" s="15">
        <v>8</v>
      </c>
      <c r="J71" s="16">
        <v>1</v>
      </c>
      <c r="K71" s="15">
        <v>1</v>
      </c>
      <c r="L71" s="15">
        <v>4</v>
      </c>
      <c r="M71" s="15">
        <v>4</v>
      </c>
      <c r="N71" s="10">
        <v>4</v>
      </c>
      <c r="O71" s="10">
        <v>4</v>
      </c>
      <c r="P71" s="10">
        <v>1</v>
      </c>
      <c r="Q71" s="10">
        <v>2</v>
      </c>
      <c r="R71" s="10">
        <v>5</v>
      </c>
      <c r="S71" s="10">
        <v>5</v>
      </c>
      <c r="T71" s="10">
        <f t="shared" si="0"/>
        <v>5</v>
      </c>
      <c r="U71" s="15">
        <v>5</v>
      </c>
      <c r="V71" s="17">
        <f t="shared" si="1"/>
        <v>10</v>
      </c>
      <c r="W71" s="17">
        <f t="shared" si="2"/>
        <v>21</v>
      </c>
      <c r="X71" s="18">
        <v>21392</v>
      </c>
      <c r="Y71" s="18">
        <v>213920</v>
      </c>
      <c r="Z71" s="45">
        <f t="shared" si="3"/>
        <v>194891.51007475701</v>
      </c>
      <c r="AA71" s="45">
        <f t="shared" si="4"/>
        <v>194892</v>
      </c>
      <c r="AB71" s="18">
        <f t="shared" si="5"/>
        <v>449232</v>
      </c>
      <c r="AC71" s="45">
        <f t="shared" si="6"/>
        <v>305083.22365566558</v>
      </c>
      <c r="AD71" s="45">
        <f t="shared" si="7"/>
        <v>305083</v>
      </c>
      <c r="AE71" s="45">
        <f t="shared" si="8"/>
        <v>499975</v>
      </c>
      <c r="AF71" s="46"/>
      <c r="AG71" s="53">
        <v>499975</v>
      </c>
      <c r="AH71" s="47"/>
      <c r="AI71" s="45">
        <v>499975</v>
      </c>
    </row>
    <row r="72" spans="1:35" ht="24.95" customHeight="1" x14ac:dyDescent="0.2">
      <c r="A72" s="56" t="s">
        <v>120</v>
      </c>
      <c r="B72" s="33" t="s">
        <v>121</v>
      </c>
      <c r="C72" s="32" t="s">
        <v>115</v>
      </c>
      <c r="D72" s="15">
        <v>1</v>
      </c>
      <c r="E72" s="15">
        <v>6</v>
      </c>
      <c r="F72" s="15">
        <v>1</v>
      </c>
      <c r="G72" s="15">
        <v>6</v>
      </c>
      <c r="H72" s="15">
        <v>3</v>
      </c>
      <c r="I72" s="15">
        <v>24</v>
      </c>
      <c r="J72" s="16">
        <v>1.8</v>
      </c>
      <c r="K72" s="15">
        <v>1</v>
      </c>
      <c r="L72" s="15">
        <v>4</v>
      </c>
      <c r="M72" s="15">
        <v>3</v>
      </c>
      <c r="N72" s="10">
        <v>2</v>
      </c>
      <c r="O72" s="10">
        <v>2</v>
      </c>
      <c r="P72" s="10">
        <v>1</v>
      </c>
      <c r="Q72" s="10">
        <v>1</v>
      </c>
      <c r="R72" s="10">
        <v>5</v>
      </c>
      <c r="S72" s="10">
        <v>5</v>
      </c>
      <c r="T72" s="10">
        <f t="shared" si="0"/>
        <v>5</v>
      </c>
      <c r="U72" s="15">
        <v>1</v>
      </c>
      <c r="V72" s="17">
        <f t="shared" si="1"/>
        <v>9.8000000000000007</v>
      </c>
      <c r="W72" s="17">
        <f t="shared" si="2"/>
        <v>12</v>
      </c>
      <c r="X72" s="18">
        <v>30121</v>
      </c>
      <c r="Y72" s="18">
        <v>295186</v>
      </c>
      <c r="Z72" s="45">
        <f t="shared" si="3"/>
        <v>268928.78315691487</v>
      </c>
      <c r="AA72" s="45">
        <f t="shared" si="4"/>
        <v>268929</v>
      </c>
      <c r="AB72" s="18">
        <f t="shared" si="5"/>
        <v>361452</v>
      </c>
      <c r="AC72" s="45">
        <f t="shared" si="6"/>
        <v>245469.91611636669</v>
      </c>
      <c r="AD72" s="45">
        <f t="shared" si="7"/>
        <v>245470</v>
      </c>
      <c r="AE72" s="45">
        <f t="shared" si="8"/>
        <v>514399</v>
      </c>
      <c r="AF72" s="46"/>
      <c r="AG72" s="53">
        <v>514399</v>
      </c>
      <c r="AH72" s="47"/>
      <c r="AI72" s="45">
        <v>514399</v>
      </c>
    </row>
    <row r="73" spans="1:35" ht="24.95" customHeight="1" x14ac:dyDescent="0.2">
      <c r="A73" s="56" t="s">
        <v>122</v>
      </c>
      <c r="B73" s="33" t="s">
        <v>123</v>
      </c>
      <c r="C73" s="32" t="s">
        <v>115</v>
      </c>
      <c r="D73" s="15">
        <v>1</v>
      </c>
      <c r="E73" s="15">
        <v>6</v>
      </c>
      <c r="F73" s="15">
        <v>1</v>
      </c>
      <c r="G73" s="15">
        <v>6</v>
      </c>
      <c r="H73" s="15">
        <v>1</v>
      </c>
      <c r="I73" s="15">
        <v>8</v>
      </c>
      <c r="J73" s="16">
        <v>1</v>
      </c>
      <c r="K73" s="15">
        <v>1</v>
      </c>
      <c r="L73" s="15">
        <v>3</v>
      </c>
      <c r="M73" s="15">
        <v>5</v>
      </c>
      <c r="N73" s="10">
        <v>3</v>
      </c>
      <c r="O73" s="10">
        <v>2</v>
      </c>
      <c r="P73" s="10">
        <v>1</v>
      </c>
      <c r="Q73" s="10">
        <v>2</v>
      </c>
      <c r="R73" s="10">
        <v>5</v>
      </c>
      <c r="S73" s="10">
        <v>5</v>
      </c>
      <c r="T73" s="10">
        <f t="shared" si="0"/>
        <v>5</v>
      </c>
      <c r="U73" s="15">
        <v>5</v>
      </c>
      <c r="V73" s="17">
        <f t="shared" si="1"/>
        <v>10</v>
      </c>
      <c r="W73" s="17">
        <f t="shared" si="2"/>
        <v>18</v>
      </c>
      <c r="X73" s="18">
        <v>19447</v>
      </c>
      <c r="Y73" s="18">
        <v>194470</v>
      </c>
      <c r="Z73" s="45">
        <f t="shared" si="3"/>
        <v>177171.61539004301</v>
      </c>
      <c r="AA73" s="45">
        <f t="shared" si="4"/>
        <v>177172</v>
      </c>
      <c r="AB73" s="18">
        <f t="shared" si="5"/>
        <v>350046</v>
      </c>
      <c r="AC73" s="45">
        <f t="shared" si="6"/>
        <v>237723.8533937278</v>
      </c>
      <c r="AD73" s="45">
        <f t="shared" si="7"/>
        <v>237724</v>
      </c>
      <c r="AE73" s="45">
        <f t="shared" si="8"/>
        <v>414896</v>
      </c>
      <c r="AF73" s="46"/>
      <c r="AG73" s="53">
        <v>414896</v>
      </c>
      <c r="AH73" s="47"/>
      <c r="AI73" s="45">
        <v>414896</v>
      </c>
    </row>
    <row r="74" spans="1:35" ht="24.95" customHeight="1" x14ac:dyDescent="0.2">
      <c r="A74" s="56" t="s">
        <v>124</v>
      </c>
      <c r="B74" s="33" t="s">
        <v>125</v>
      </c>
      <c r="C74" s="32" t="s">
        <v>115</v>
      </c>
      <c r="D74" s="15">
        <v>1</v>
      </c>
      <c r="E74" s="15">
        <v>6</v>
      </c>
      <c r="F74" s="15">
        <v>1</v>
      </c>
      <c r="G74" s="15">
        <v>6</v>
      </c>
      <c r="H74" s="15">
        <v>1</v>
      </c>
      <c r="I74" s="15">
        <v>8</v>
      </c>
      <c r="J74" s="16">
        <v>1</v>
      </c>
      <c r="K74" s="15">
        <v>1</v>
      </c>
      <c r="L74" s="15">
        <v>4</v>
      </c>
      <c r="M74" s="15">
        <v>5</v>
      </c>
      <c r="N74" s="10">
        <v>1</v>
      </c>
      <c r="O74" s="10">
        <v>1</v>
      </c>
      <c r="P74" s="10">
        <v>1</v>
      </c>
      <c r="Q74" s="10">
        <v>1</v>
      </c>
      <c r="R74" s="10">
        <v>3</v>
      </c>
      <c r="S74" s="10">
        <v>1</v>
      </c>
      <c r="T74" s="10">
        <f t="shared" ref="T74:T115" si="9">(R74+S74)/2</f>
        <v>2</v>
      </c>
      <c r="U74" s="15">
        <v>5</v>
      </c>
      <c r="V74" s="17">
        <f t="shared" ref="V74:V117" si="10">J74+K74+L74+M74</f>
        <v>11</v>
      </c>
      <c r="W74" s="17">
        <f t="shared" ref="W74:W117" si="11">N74+O74+P74+Q74+T74+U74</f>
        <v>11</v>
      </c>
      <c r="X74" s="18">
        <v>41057</v>
      </c>
      <c r="Y74" s="18">
        <v>451627</v>
      </c>
      <c r="Z74" s="45">
        <f t="shared" ref="Z74:Z116" si="12">Y74*(54205279.01/59497683)</f>
        <v>411454.13248191983</v>
      </c>
      <c r="AA74" s="45">
        <f t="shared" ref="AA74:AA115" si="13">ROUND(Z74,0)</f>
        <v>411454</v>
      </c>
      <c r="AB74" s="18">
        <f t="shared" ref="AB74:AB115" si="14">W74*X74</f>
        <v>451627</v>
      </c>
      <c r="AC74" s="45">
        <f t="shared" ref="AC74:AC116" si="15">AB74*54205279.01/79816732</f>
        <v>306709.72025576379</v>
      </c>
      <c r="AD74" s="45">
        <f t="shared" ref="AD74:AD117" si="16">ROUND(AC74,0)</f>
        <v>306710</v>
      </c>
      <c r="AE74" s="45">
        <f t="shared" ref="AE74:AE116" si="17">AA74+AD74</f>
        <v>718164</v>
      </c>
      <c r="AF74" s="46"/>
      <c r="AG74" s="53">
        <v>718164</v>
      </c>
      <c r="AH74" s="47"/>
      <c r="AI74" s="45">
        <v>718164</v>
      </c>
    </row>
    <row r="75" spans="1:35" ht="24.95" customHeight="1" x14ac:dyDescent="0.2">
      <c r="A75" s="56" t="s">
        <v>126</v>
      </c>
      <c r="B75" s="33" t="s">
        <v>127</v>
      </c>
      <c r="C75" s="32" t="s">
        <v>115</v>
      </c>
      <c r="D75" s="15">
        <v>1</v>
      </c>
      <c r="E75" s="15">
        <v>6</v>
      </c>
      <c r="F75" s="15">
        <v>1</v>
      </c>
      <c r="G75" s="15">
        <v>6</v>
      </c>
      <c r="H75" s="15">
        <v>4</v>
      </c>
      <c r="I75" s="15">
        <v>32</v>
      </c>
      <c r="J75" s="16">
        <v>2.2000000000000002</v>
      </c>
      <c r="K75" s="15">
        <v>1</v>
      </c>
      <c r="L75" s="15">
        <v>5</v>
      </c>
      <c r="M75" s="15">
        <v>5</v>
      </c>
      <c r="N75" s="10">
        <v>3</v>
      </c>
      <c r="O75" s="10">
        <v>2</v>
      </c>
      <c r="P75" s="10">
        <v>1</v>
      </c>
      <c r="Q75" s="10">
        <v>2</v>
      </c>
      <c r="R75" s="10">
        <v>5</v>
      </c>
      <c r="S75" s="10">
        <v>5</v>
      </c>
      <c r="T75" s="10">
        <f t="shared" si="9"/>
        <v>5</v>
      </c>
      <c r="U75" s="15">
        <v>5</v>
      </c>
      <c r="V75" s="17">
        <f t="shared" si="10"/>
        <v>13.2</v>
      </c>
      <c r="W75" s="17">
        <f t="shared" si="11"/>
        <v>18</v>
      </c>
      <c r="X75" s="18">
        <v>48131</v>
      </c>
      <c r="Y75" s="18">
        <v>635329</v>
      </c>
      <c r="Z75" s="45">
        <f t="shared" si="12"/>
        <v>578815.57687119162</v>
      </c>
      <c r="AA75" s="45">
        <f t="shared" si="13"/>
        <v>578816</v>
      </c>
      <c r="AB75" s="18">
        <f t="shared" si="14"/>
        <v>866358</v>
      </c>
      <c r="AC75" s="45">
        <f t="shared" si="15"/>
        <v>588362.5642872171</v>
      </c>
      <c r="AD75" s="45">
        <f t="shared" si="16"/>
        <v>588363</v>
      </c>
      <c r="AE75" s="45">
        <f t="shared" si="17"/>
        <v>1167179</v>
      </c>
      <c r="AF75" s="46"/>
      <c r="AG75" s="53">
        <v>1167179</v>
      </c>
      <c r="AH75" s="47"/>
      <c r="AI75" s="45">
        <v>1167179</v>
      </c>
    </row>
    <row r="76" spans="1:35" ht="24.95" customHeight="1" x14ac:dyDescent="0.2">
      <c r="A76" s="56" t="s">
        <v>128</v>
      </c>
      <c r="B76" s="33" t="s">
        <v>129</v>
      </c>
      <c r="C76" s="32" t="s">
        <v>115</v>
      </c>
      <c r="D76" s="15">
        <v>1</v>
      </c>
      <c r="E76" s="15">
        <v>6</v>
      </c>
      <c r="F76" s="15">
        <v>1</v>
      </c>
      <c r="G76" s="15">
        <v>6</v>
      </c>
      <c r="H76" s="15">
        <v>2</v>
      </c>
      <c r="I76" s="15">
        <v>16</v>
      </c>
      <c r="J76" s="16">
        <v>1.4</v>
      </c>
      <c r="K76" s="15">
        <v>1</v>
      </c>
      <c r="L76" s="15">
        <v>4</v>
      </c>
      <c r="M76" s="15">
        <v>4</v>
      </c>
      <c r="N76" s="10">
        <v>3</v>
      </c>
      <c r="O76" s="10">
        <v>2</v>
      </c>
      <c r="P76" s="10">
        <v>1</v>
      </c>
      <c r="Q76" s="10">
        <v>2</v>
      </c>
      <c r="R76" s="10">
        <v>5</v>
      </c>
      <c r="S76" s="10">
        <v>5</v>
      </c>
      <c r="T76" s="10">
        <f t="shared" si="9"/>
        <v>5</v>
      </c>
      <c r="U76" s="15">
        <v>1</v>
      </c>
      <c r="V76" s="17">
        <f t="shared" si="10"/>
        <v>10.4</v>
      </c>
      <c r="W76" s="17">
        <f t="shared" si="11"/>
        <v>14</v>
      </c>
      <c r="X76" s="18">
        <v>77928</v>
      </c>
      <c r="Y76" s="18">
        <v>810451</v>
      </c>
      <c r="Z76" s="45">
        <f t="shared" si="12"/>
        <v>738360.22453065123</v>
      </c>
      <c r="AA76" s="45">
        <f t="shared" si="13"/>
        <v>738360</v>
      </c>
      <c r="AB76" s="18">
        <f t="shared" si="14"/>
        <v>1090992</v>
      </c>
      <c r="AC76" s="45">
        <f t="shared" si="15"/>
        <v>740916.40030661633</v>
      </c>
      <c r="AD76" s="45">
        <f t="shared" si="16"/>
        <v>740916</v>
      </c>
      <c r="AE76" s="45">
        <f t="shared" si="17"/>
        <v>1479276</v>
      </c>
      <c r="AF76" s="46"/>
      <c r="AG76" s="53">
        <v>1479276</v>
      </c>
      <c r="AH76" s="47"/>
      <c r="AI76" s="45">
        <v>1479276</v>
      </c>
    </row>
    <row r="77" spans="1:35" ht="33" customHeight="1" x14ac:dyDescent="0.2">
      <c r="A77" s="56" t="s">
        <v>130</v>
      </c>
      <c r="B77" s="33" t="s">
        <v>131</v>
      </c>
      <c r="C77" s="32" t="s">
        <v>115</v>
      </c>
      <c r="D77" s="15">
        <v>1</v>
      </c>
      <c r="E77" s="15">
        <v>6</v>
      </c>
      <c r="F77" s="15">
        <v>1</v>
      </c>
      <c r="G77" s="15">
        <v>6</v>
      </c>
      <c r="H77" s="15">
        <v>1</v>
      </c>
      <c r="I77" s="15">
        <v>8</v>
      </c>
      <c r="J77" s="16">
        <v>1</v>
      </c>
      <c r="K77" s="15">
        <v>1</v>
      </c>
      <c r="L77" s="15">
        <v>1</v>
      </c>
      <c r="M77" s="15">
        <v>5</v>
      </c>
      <c r="N77" s="10">
        <v>2</v>
      </c>
      <c r="O77" s="10">
        <v>1</v>
      </c>
      <c r="P77" s="10">
        <v>2</v>
      </c>
      <c r="Q77" s="10">
        <v>1</v>
      </c>
      <c r="R77" s="10">
        <v>3</v>
      </c>
      <c r="S77" s="10">
        <v>5</v>
      </c>
      <c r="T77" s="10">
        <f t="shared" si="9"/>
        <v>4</v>
      </c>
      <c r="U77" s="15">
        <v>1</v>
      </c>
      <c r="V77" s="17">
        <f t="shared" si="10"/>
        <v>8</v>
      </c>
      <c r="W77" s="17">
        <f t="shared" si="11"/>
        <v>11</v>
      </c>
      <c r="X77" s="18">
        <v>82593</v>
      </c>
      <c r="Y77" s="18">
        <v>660744</v>
      </c>
      <c r="Z77" s="45">
        <f t="shared" si="12"/>
        <v>601969.87627540785</v>
      </c>
      <c r="AA77" s="45">
        <f t="shared" si="13"/>
        <v>601970</v>
      </c>
      <c r="AB77" s="18">
        <f t="shared" si="14"/>
        <v>908523</v>
      </c>
      <c r="AC77" s="45">
        <f t="shared" si="15"/>
        <v>616997.73303174356</v>
      </c>
      <c r="AD77" s="45">
        <f t="shared" si="16"/>
        <v>616998</v>
      </c>
      <c r="AE77" s="45">
        <f t="shared" si="17"/>
        <v>1218968</v>
      </c>
      <c r="AF77" s="46"/>
      <c r="AG77" s="53">
        <v>1218968</v>
      </c>
      <c r="AH77" s="47"/>
      <c r="AI77" s="45">
        <v>1218968</v>
      </c>
    </row>
    <row r="78" spans="1:35" ht="24.95" customHeight="1" x14ac:dyDescent="0.2">
      <c r="A78" s="56" t="s">
        <v>132</v>
      </c>
      <c r="B78" s="33" t="s">
        <v>133</v>
      </c>
      <c r="C78" s="32" t="s">
        <v>115</v>
      </c>
      <c r="D78" s="15">
        <v>1</v>
      </c>
      <c r="E78" s="15">
        <v>6</v>
      </c>
      <c r="F78" s="15">
        <v>1</v>
      </c>
      <c r="G78" s="15">
        <v>6</v>
      </c>
      <c r="H78" s="15">
        <v>2</v>
      </c>
      <c r="I78" s="15">
        <v>16</v>
      </c>
      <c r="J78" s="16">
        <v>1.4</v>
      </c>
      <c r="K78" s="15">
        <v>1</v>
      </c>
      <c r="L78" s="15">
        <v>4</v>
      </c>
      <c r="M78" s="15">
        <v>5</v>
      </c>
      <c r="N78" s="10">
        <v>2</v>
      </c>
      <c r="O78" s="10">
        <v>1</v>
      </c>
      <c r="P78" s="10">
        <v>2</v>
      </c>
      <c r="Q78" s="10">
        <v>1</v>
      </c>
      <c r="R78" s="10">
        <v>5</v>
      </c>
      <c r="S78" s="10">
        <v>5</v>
      </c>
      <c r="T78" s="10">
        <f t="shared" si="9"/>
        <v>5</v>
      </c>
      <c r="U78" s="15">
        <v>5</v>
      </c>
      <c r="V78" s="17">
        <f t="shared" si="10"/>
        <v>11.4</v>
      </c>
      <c r="W78" s="17">
        <f t="shared" si="11"/>
        <v>16</v>
      </c>
      <c r="X78" s="18">
        <v>52298</v>
      </c>
      <c r="Y78" s="18">
        <v>596197</v>
      </c>
      <c r="Z78" s="45">
        <f t="shared" si="12"/>
        <v>543164.42423354485</v>
      </c>
      <c r="AA78" s="45">
        <f t="shared" si="13"/>
        <v>543164</v>
      </c>
      <c r="AB78" s="18">
        <f t="shared" si="14"/>
        <v>836768</v>
      </c>
      <c r="AC78" s="45">
        <f t="shared" si="15"/>
        <v>568267.35159539827</v>
      </c>
      <c r="AD78" s="45">
        <f t="shared" si="16"/>
        <v>568267</v>
      </c>
      <c r="AE78" s="45">
        <f t="shared" si="17"/>
        <v>1111431</v>
      </c>
      <c r="AF78" s="46"/>
      <c r="AG78" s="53">
        <v>1111431</v>
      </c>
      <c r="AH78" s="47"/>
      <c r="AI78" s="45">
        <v>1111431</v>
      </c>
    </row>
    <row r="79" spans="1:35" ht="30" customHeight="1" x14ac:dyDescent="0.2">
      <c r="A79" s="56" t="s">
        <v>134</v>
      </c>
      <c r="B79" s="33" t="s">
        <v>135</v>
      </c>
      <c r="C79" s="32" t="s">
        <v>115</v>
      </c>
      <c r="D79" s="15">
        <v>1</v>
      </c>
      <c r="E79" s="15">
        <v>6</v>
      </c>
      <c r="F79" s="15">
        <v>1</v>
      </c>
      <c r="G79" s="15">
        <v>6</v>
      </c>
      <c r="H79" s="15">
        <v>2</v>
      </c>
      <c r="I79" s="15">
        <v>16</v>
      </c>
      <c r="J79" s="16">
        <v>1.4</v>
      </c>
      <c r="K79" s="15">
        <v>1</v>
      </c>
      <c r="L79" s="15">
        <v>3</v>
      </c>
      <c r="M79" s="15">
        <v>5</v>
      </c>
      <c r="N79" s="10">
        <v>4</v>
      </c>
      <c r="O79" s="10">
        <v>4</v>
      </c>
      <c r="P79" s="10">
        <v>2</v>
      </c>
      <c r="Q79" s="10">
        <v>1</v>
      </c>
      <c r="R79" s="10">
        <v>5</v>
      </c>
      <c r="S79" s="10">
        <v>5</v>
      </c>
      <c r="T79" s="10">
        <f t="shared" si="9"/>
        <v>5</v>
      </c>
      <c r="U79" s="15">
        <v>1</v>
      </c>
      <c r="V79" s="17">
        <f t="shared" si="10"/>
        <v>10.4</v>
      </c>
      <c r="W79" s="17">
        <f t="shared" si="11"/>
        <v>17</v>
      </c>
      <c r="X79" s="18">
        <v>56158</v>
      </c>
      <c r="Y79" s="18">
        <v>584043</v>
      </c>
      <c r="Z79" s="45">
        <f t="shared" si="12"/>
        <v>532091.53991488088</v>
      </c>
      <c r="AA79" s="45">
        <f t="shared" si="13"/>
        <v>532092</v>
      </c>
      <c r="AB79" s="18">
        <f t="shared" si="14"/>
        <v>954686</v>
      </c>
      <c r="AC79" s="45">
        <f t="shared" si="15"/>
        <v>648348.03054754052</v>
      </c>
      <c r="AD79" s="45">
        <f t="shared" si="16"/>
        <v>648348</v>
      </c>
      <c r="AE79" s="45">
        <f t="shared" si="17"/>
        <v>1180440</v>
      </c>
      <c r="AF79" s="46"/>
      <c r="AG79" s="53">
        <v>1180440</v>
      </c>
      <c r="AH79" s="46"/>
      <c r="AI79" s="45">
        <v>1180440</v>
      </c>
    </row>
    <row r="80" spans="1:35" ht="24.95" customHeight="1" x14ac:dyDescent="0.2">
      <c r="A80" s="56" t="s">
        <v>136</v>
      </c>
      <c r="B80" s="33" t="s">
        <v>137</v>
      </c>
      <c r="C80" s="32" t="s">
        <v>115</v>
      </c>
      <c r="D80" s="15">
        <v>1</v>
      </c>
      <c r="E80" s="15">
        <v>6</v>
      </c>
      <c r="F80" s="15">
        <v>1</v>
      </c>
      <c r="G80" s="15">
        <v>6</v>
      </c>
      <c r="H80" s="15">
        <v>2</v>
      </c>
      <c r="I80" s="15">
        <v>16</v>
      </c>
      <c r="J80" s="16">
        <v>1.4</v>
      </c>
      <c r="K80" s="15">
        <v>1</v>
      </c>
      <c r="L80" s="15">
        <v>3</v>
      </c>
      <c r="M80" s="15">
        <v>3</v>
      </c>
      <c r="N80" s="10">
        <v>2</v>
      </c>
      <c r="O80" s="10">
        <v>1</v>
      </c>
      <c r="P80" s="10">
        <v>1</v>
      </c>
      <c r="Q80" s="10">
        <v>1</v>
      </c>
      <c r="R80" s="10">
        <v>3</v>
      </c>
      <c r="S80" s="10">
        <v>5</v>
      </c>
      <c r="T80" s="10">
        <f t="shared" si="9"/>
        <v>4</v>
      </c>
      <c r="U80" s="15">
        <v>5</v>
      </c>
      <c r="V80" s="17">
        <f t="shared" si="10"/>
        <v>8.4</v>
      </c>
      <c r="W80" s="17">
        <f t="shared" si="11"/>
        <v>14</v>
      </c>
      <c r="X80" s="18">
        <v>96357</v>
      </c>
      <c r="Y80" s="18">
        <v>809399</v>
      </c>
      <c r="Z80" s="45">
        <f t="shared" si="12"/>
        <v>737401.80143510783</v>
      </c>
      <c r="AA80" s="45">
        <f t="shared" si="13"/>
        <v>737402</v>
      </c>
      <c r="AB80" s="18">
        <f t="shared" si="14"/>
        <v>1348998</v>
      </c>
      <c r="AC80" s="45">
        <f t="shared" si="15"/>
        <v>916133.88749030698</v>
      </c>
      <c r="AD80" s="45">
        <f t="shared" si="16"/>
        <v>916134</v>
      </c>
      <c r="AE80" s="45">
        <f t="shared" si="17"/>
        <v>1653536</v>
      </c>
      <c r="AF80" s="46"/>
      <c r="AG80" s="53">
        <v>1653536</v>
      </c>
      <c r="AH80" s="46"/>
      <c r="AI80" s="45">
        <v>1653536</v>
      </c>
    </row>
    <row r="81" spans="1:35" ht="24.95" customHeight="1" x14ac:dyDescent="0.2">
      <c r="A81" s="56" t="s">
        <v>138</v>
      </c>
      <c r="B81" s="33" t="s">
        <v>139</v>
      </c>
      <c r="C81" s="32" t="s">
        <v>115</v>
      </c>
      <c r="D81" s="15">
        <v>1</v>
      </c>
      <c r="E81" s="15">
        <v>6</v>
      </c>
      <c r="F81" s="15">
        <v>1</v>
      </c>
      <c r="G81" s="15">
        <v>6</v>
      </c>
      <c r="H81" s="15">
        <v>1</v>
      </c>
      <c r="I81" s="15">
        <v>8</v>
      </c>
      <c r="J81" s="16">
        <v>1</v>
      </c>
      <c r="K81" s="15">
        <v>1</v>
      </c>
      <c r="L81" s="15">
        <v>5</v>
      </c>
      <c r="M81" s="15">
        <v>5</v>
      </c>
      <c r="N81" s="10">
        <v>4</v>
      </c>
      <c r="O81" s="10">
        <v>3</v>
      </c>
      <c r="P81" s="10">
        <v>1</v>
      </c>
      <c r="Q81" s="10">
        <v>1</v>
      </c>
      <c r="R81" s="10">
        <v>5</v>
      </c>
      <c r="S81" s="10">
        <v>5</v>
      </c>
      <c r="T81" s="10">
        <f t="shared" si="9"/>
        <v>5</v>
      </c>
      <c r="U81" s="15">
        <v>5</v>
      </c>
      <c r="V81" s="17">
        <f t="shared" si="10"/>
        <v>12</v>
      </c>
      <c r="W81" s="17">
        <f t="shared" si="11"/>
        <v>19</v>
      </c>
      <c r="X81" s="18">
        <v>57171</v>
      </c>
      <c r="Y81" s="18">
        <v>686052</v>
      </c>
      <c r="Z81" s="45">
        <f t="shared" si="12"/>
        <v>625026.69348264404</v>
      </c>
      <c r="AA81" s="45">
        <f t="shared" si="13"/>
        <v>625027</v>
      </c>
      <c r="AB81" s="18">
        <f t="shared" si="14"/>
        <v>1086249</v>
      </c>
      <c r="AC81" s="45">
        <f t="shared" si="15"/>
        <v>737695.32582884352</v>
      </c>
      <c r="AD81" s="45">
        <f t="shared" si="16"/>
        <v>737695</v>
      </c>
      <c r="AE81" s="45">
        <f t="shared" si="17"/>
        <v>1362722</v>
      </c>
      <c r="AF81" s="46"/>
      <c r="AG81" s="53">
        <v>1362722</v>
      </c>
      <c r="AH81" s="46"/>
      <c r="AI81" s="45">
        <v>1362722</v>
      </c>
    </row>
    <row r="82" spans="1:35" ht="24.95" customHeight="1" x14ac:dyDescent="0.2">
      <c r="A82" s="56" t="s">
        <v>140</v>
      </c>
      <c r="B82" s="33" t="s">
        <v>141</v>
      </c>
      <c r="C82" s="32" t="s">
        <v>115</v>
      </c>
      <c r="D82" s="15">
        <v>1</v>
      </c>
      <c r="E82" s="15">
        <v>6</v>
      </c>
      <c r="F82" s="15">
        <v>1</v>
      </c>
      <c r="G82" s="15">
        <v>6</v>
      </c>
      <c r="H82" s="15">
        <v>1</v>
      </c>
      <c r="I82" s="15">
        <v>8</v>
      </c>
      <c r="J82" s="16">
        <v>1</v>
      </c>
      <c r="K82" s="15">
        <v>1</v>
      </c>
      <c r="L82" s="15">
        <v>1</v>
      </c>
      <c r="M82" s="15">
        <v>5</v>
      </c>
      <c r="N82" s="10">
        <v>3</v>
      </c>
      <c r="O82" s="10">
        <v>2</v>
      </c>
      <c r="P82" s="10">
        <v>2</v>
      </c>
      <c r="Q82" s="10">
        <v>4</v>
      </c>
      <c r="R82" s="10">
        <v>5</v>
      </c>
      <c r="S82" s="10">
        <v>5</v>
      </c>
      <c r="T82" s="10">
        <f t="shared" si="9"/>
        <v>5</v>
      </c>
      <c r="U82" s="15">
        <v>1</v>
      </c>
      <c r="V82" s="17">
        <f t="shared" si="10"/>
        <v>8</v>
      </c>
      <c r="W82" s="17">
        <f t="shared" si="11"/>
        <v>17</v>
      </c>
      <c r="X82" s="18">
        <v>33596</v>
      </c>
      <c r="Y82" s="18">
        <v>268768</v>
      </c>
      <c r="Z82" s="45">
        <f t="shared" si="12"/>
        <v>244860.70203708066</v>
      </c>
      <c r="AA82" s="45">
        <f t="shared" si="13"/>
        <v>244861</v>
      </c>
      <c r="AB82" s="18">
        <f t="shared" si="14"/>
        <v>571132</v>
      </c>
      <c r="AC82" s="45">
        <f t="shared" si="15"/>
        <v>387868.16543101915</v>
      </c>
      <c r="AD82" s="45">
        <f t="shared" si="16"/>
        <v>387868</v>
      </c>
      <c r="AE82" s="45">
        <f t="shared" si="17"/>
        <v>632729</v>
      </c>
      <c r="AF82" s="46"/>
      <c r="AG82" s="53">
        <v>632729</v>
      </c>
      <c r="AH82" s="46"/>
      <c r="AI82" s="45">
        <v>632729</v>
      </c>
    </row>
    <row r="83" spans="1:35" ht="24.95" customHeight="1" x14ac:dyDescent="0.2">
      <c r="A83" s="56" t="s">
        <v>142</v>
      </c>
      <c r="B83" s="33" t="s">
        <v>143</v>
      </c>
      <c r="C83" s="32" t="s">
        <v>115</v>
      </c>
      <c r="D83" s="15">
        <v>1</v>
      </c>
      <c r="E83" s="15">
        <v>6</v>
      </c>
      <c r="F83" s="15">
        <v>1</v>
      </c>
      <c r="G83" s="15">
        <v>6</v>
      </c>
      <c r="H83" s="15">
        <v>3</v>
      </c>
      <c r="I83" s="15">
        <v>24</v>
      </c>
      <c r="J83" s="16">
        <v>1.8</v>
      </c>
      <c r="K83" s="15">
        <v>1</v>
      </c>
      <c r="L83" s="15">
        <v>4</v>
      </c>
      <c r="M83" s="15">
        <v>5</v>
      </c>
      <c r="N83" s="10">
        <v>1</v>
      </c>
      <c r="O83" s="10">
        <v>1</v>
      </c>
      <c r="P83" s="10">
        <v>1</v>
      </c>
      <c r="Q83" s="10">
        <v>2</v>
      </c>
      <c r="R83" s="10">
        <v>5</v>
      </c>
      <c r="S83" s="10">
        <v>5</v>
      </c>
      <c r="T83" s="10">
        <f t="shared" si="9"/>
        <v>5</v>
      </c>
      <c r="U83" s="15">
        <v>5</v>
      </c>
      <c r="V83" s="17">
        <f t="shared" si="10"/>
        <v>11.8</v>
      </c>
      <c r="W83" s="17">
        <f t="shared" si="11"/>
        <v>15</v>
      </c>
      <c r="X83" s="18">
        <v>93752</v>
      </c>
      <c r="Y83" s="18">
        <v>1106274</v>
      </c>
      <c r="Z83" s="45">
        <f t="shared" si="12"/>
        <v>1007869.3456265975</v>
      </c>
      <c r="AA83" s="45">
        <f t="shared" si="13"/>
        <v>1007869</v>
      </c>
      <c r="AB83" s="18">
        <f t="shared" si="14"/>
        <v>1406280</v>
      </c>
      <c r="AC83" s="45">
        <f t="shared" si="15"/>
        <v>955035.33978543244</v>
      </c>
      <c r="AD83" s="45">
        <f t="shared" si="16"/>
        <v>955035</v>
      </c>
      <c r="AE83" s="45">
        <f t="shared" si="17"/>
        <v>1962904</v>
      </c>
      <c r="AF83" s="46"/>
      <c r="AG83" s="53">
        <v>1962904</v>
      </c>
      <c r="AH83" s="46"/>
      <c r="AI83" s="45">
        <v>1962904</v>
      </c>
    </row>
    <row r="84" spans="1:35" ht="24.95" customHeight="1" x14ac:dyDescent="0.2">
      <c r="A84" s="56" t="s">
        <v>144</v>
      </c>
      <c r="B84" s="33" t="s">
        <v>145</v>
      </c>
      <c r="C84" s="32" t="s">
        <v>115</v>
      </c>
      <c r="D84" s="15">
        <v>1</v>
      </c>
      <c r="E84" s="15">
        <v>6</v>
      </c>
      <c r="F84" s="15">
        <v>1</v>
      </c>
      <c r="G84" s="15">
        <v>6</v>
      </c>
      <c r="H84" s="15">
        <v>1</v>
      </c>
      <c r="I84" s="15">
        <v>8</v>
      </c>
      <c r="J84" s="16">
        <v>1</v>
      </c>
      <c r="K84" s="15">
        <v>1</v>
      </c>
      <c r="L84" s="15">
        <v>3</v>
      </c>
      <c r="M84" s="15">
        <v>5</v>
      </c>
      <c r="N84" s="10">
        <v>4</v>
      </c>
      <c r="O84" s="10">
        <v>3</v>
      </c>
      <c r="P84" s="10">
        <v>1</v>
      </c>
      <c r="Q84" s="10">
        <v>1</v>
      </c>
      <c r="R84" s="10">
        <v>5</v>
      </c>
      <c r="S84" s="10">
        <v>5</v>
      </c>
      <c r="T84" s="10">
        <f t="shared" si="9"/>
        <v>5</v>
      </c>
      <c r="U84" s="15">
        <v>5</v>
      </c>
      <c r="V84" s="17">
        <f t="shared" si="10"/>
        <v>10</v>
      </c>
      <c r="W84" s="17">
        <f t="shared" si="11"/>
        <v>19</v>
      </c>
      <c r="X84" s="18">
        <v>80532</v>
      </c>
      <c r="Y84" s="18">
        <v>805320</v>
      </c>
      <c r="Z84" s="45">
        <f t="shared" si="12"/>
        <v>733685.63431845233</v>
      </c>
      <c r="AA84" s="45">
        <f t="shared" si="13"/>
        <v>733686</v>
      </c>
      <c r="AB84" s="18">
        <f t="shared" si="14"/>
        <v>1530108</v>
      </c>
      <c r="AC84" s="45">
        <f t="shared" si="15"/>
        <v>1039129.628301909</v>
      </c>
      <c r="AD84" s="45">
        <f t="shared" si="16"/>
        <v>1039130</v>
      </c>
      <c r="AE84" s="45">
        <f t="shared" si="17"/>
        <v>1772816</v>
      </c>
      <c r="AF84" s="46"/>
      <c r="AG84" s="53">
        <v>1772816</v>
      </c>
      <c r="AH84" s="46"/>
      <c r="AI84" s="45">
        <v>1772816</v>
      </c>
    </row>
    <row r="85" spans="1:35" ht="24.95" customHeight="1" x14ac:dyDescent="0.2">
      <c r="A85" s="56" t="s">
        <v>146</v>
      </c>
      <c r="B85" s="33" t="s">
        <v>147</v>
      </c>
      <c r="C85" s="32" t="s">
        <v>115</v>
      </c>
      <c r="D85" s="15">
        <v>1</v>
      </c>
      <c r="E85" s="15">
        <v>6</v>
      </c>
      <c r="F85" s="15">
        <v>1</v>
      </c>
      <c r="G85" s="15">
        <v>6</v>
      </c>
      <c r="H85" s="15">
        <v>1</v>
      </c>
      <c r="I85" s="15">
        <v>8</v>
      </c>
      <c r="J85" s="16">
        <v>1</v>
      </c>
      <c r="K85" s="15">
        <v>1</v>
      </c>
      <c r="L85" s="15">
        <v>3</v>
      </c>
      <c r="M85" s="15">
        <v>5</v>
      </c>
      <c r="N85" s="10">
        <v>5</v>
      </c>
      <c r="O85" s="10">
        <v>5</v>
      </c>
      <c r="P85" s="10">
        <v>1</v>
      </c>
      <c r="Q85" s="10">
        <v>3</v>
      </c>
      <c r="R85" s="10">
        <v>5</v>
      </c>
      <c r="S85" s="10">
        <v>5</v>
      </c>
      <c r="T85" s="10">
        <f t="shared" si="9"/>
        <v>5</v>
      </c>
      <c r="U85" s="15">
        <v>5</v>
      </c>
      <c r="V85" s="17">
        <f t="shared" si="10"/>
        <v>10</v>
      </c>
      <c r="W85" s="17">
        <f t="shared" si="11"/>
        <v>24</v>
      </c>
      <c r="X85" s="18">
        <v>34242</v>
      </c>
      <c r="Y85" s="18">
        <v>342420</v>
      </c>
      <c r="Z85" s="45">
        <f t="shared" si="12"/>
        <v>311961.25130795763</v>
      </c>
      <c r="AA85" s="45">
        <f t="shared" si="13"/>
        <v>311961</v>
      </c>
      <c r="AB85" s="18">
        <f t="shared" si="14"/>
        <v>821808</v>
      </c>
      <c r="AC85" s="45">
        <f t="shared" si="15"/>
        <v>558107.69016012934</v>
      </c>
      <c r="AD85" s="45">
        <f t="shared" si="16"/>
        <v>558108</v>
      </c>
      <c r="AE85" s="45">
        <f t="shared" si="17"/>
        <v>870069</v>
      </c>
      <c r="AF85" s="46"/>
      <c r="AG85" s="53">
        <v>870069</v>
      </c>
      <c r="AH85" s="46"/>
      <c r="AI85" s="45">
        <v>870069</v>
      </c>
    </row>
    <row r="86" spans="1:35" ht="24.95" customHeight="1" x14ac:dyDescent="0.2">
      <c r="A86" s="56" t="s">
        <v>148</v>
      </c>
      <c r="B86" s="33" t="s">
        <v>149</v>
      </c>
      <c r="C86" s="32" t="s">
        <v>115</v>
      </c>
      <c r="D86" s="15">
        <v>1</v>
      </c>
      <c r="E86" s="15">
        <v>6</v>
      </c>
      <c r="F86" s="15">
        <v>1</v>
      </c>
      <c r="G86" s="15">
        <v>6</v>
      </c>
      <c r="H86" s="15">
        <v>1</v>
      </c>
      <c r="I86" s="15">
        <v>8</v>
      </c>
      <c r="J86" s="16">
        <v>1</v>
      </c>
      <c r="K86" s="15">
        <v>1</v>
      </c>
      <c r="L86" s="15">
        <v>2</v>
      </c>
      <c r="M86" s="15">
        <v>5</v>
      </c>
      <c r="N86" s="10">
        <v>4</v>
      </c>
      <c r="O86" s="10">
        <v>3</v>
      </c>
      <c r="P86" s="10">
        <v>2</v>
      </c>
      <c r="Q86" s="10">
        <v>1</v>
      </c>
      <c r="R86" s="10">
        <v>5</v>
      </c>
      <c r="S86" s="10">
        <v>5</v>
      </c>
      <c r="T86" s="10">
        <f t="shared" si="9"/>
        <v>5</v>
      </c>
      <c r="U86" s="15">
        <v>5</v>
      </c>
      <c r="V86" s="17">
        <f t="shared" si="10"/>
        <v>9</v>
      </c>
      <c r="W86" s="17">
        <f t="shared" si="11"/>
        <v>20</v>
      </c>
      <c r="X86" s="18">
        <v>22369</v>
      </c>
      <c r="Y86" s="18">
        <v>201321</v>
      </c>
      <c r="Z86" s="45">
        <f t="shared" si="12"/>
        <v>183413.20914248392</v>
      </c>
      <c r="AA86" s="45">
        <f t="shared" si="13"/>
        <v>183413</v>
      </c>
      <c r="AB86" s="18">
        <f t="shared" si="14"/>
        <v>447380</v>
      </c>
      <c r="AC86" s="45">
        <f t="shared" si="15"/>
        <v>303825.49016782345</v>
      </c>
      <c r="AD86" s="45">
        <f t="shared" si="16"/>
        <v>303825</v>
      </c>
      <c r="AE86" s="45">
        <f t="shared" si="17"/>
        <v>487238</v>
      </c>
      <c r="AF86" s="46"/>
      <c r="AG86" s="53">
        <v>487238</v>
      </c>
      <c r="AH86" s="46"/>
      <c r="AI86" s="45">
        <v>487238</v>
      </c>
    </row>
    <row r="87" spans="1:35" ht="24.95" customHeight="1" x14ac:dyDescent="0.2">
      <c r="A87" s="56" t="s">
        <v>150</v>
      </c>
      <c r="B87" s="33" t="s">
        <v>151</v>
      </c>
      <c r="C87" s="32" t="s">
        <v>115</v>
      </c>
      <c r="D87" s="15">
        <v>1</v>
      </c>
      <c r="E87" s="15">
        <v>6</v>
      </c>
      <c r="F87" s="15">
        <v>1</v>
      </c>
      <c r="G87" s="15">
        <v>6</v>
      </c>
      <c r="H87" s="15">
        <v>1</v>
      </c>
      <c r="I87" s="15">
        <v>8</v>
      </c>
      <c r="J87" s="16">
        <v>1</v>
      </c>
      <c r="K87" s="15">
        <v>1</v>
      </c>
      <c r="L87" s="15">
        <v>2</v>
      </c>
      <c r="M87" s="15">
        <v>5</v>
      </c>
      <c r="N87" s="10">
        <v>3</v>
      </c>
      <c r="O87" s="10">
        <v>2</v>
      </c>
      <c r="P87" s="10">
        <v>1</v>
      </c>
      <c r="Q87" s="10">
        <v>3</v>
      </c>
      <c r="R87" s="10">
        <v>5</v>
      </c>
      <c r="S87" s="10">
        <v>5</v>
      </c>
      <c r="T87" s="10">
        <f t="shared" si="9"/>
        <v>5</v>
      </c>
      <c r="U87" s="15">
        <v>5</v>
      </c>
      <c r="V87" s="17">
        <f t="shared" si="10"/>
        <v>9</v>
      </c>
      <c r="W87" s="17">
        <f t="shared" si="11"/>
        <v>19</v>
      </c>
      <c r="X87" s="18">
        <v>35418</v>
      </c>
      <c r="Y87" s="18">
        <v>318762</v>
      </c>
      <c r="Z87" s="45">
        <f t="shared" si="12"/>
        <v>290407.66424107004</v>
      </c>
      <c r="AA87" s="45">
        <f t="shared" si="13"/>
        <v>290408</v>
      </c>
      <c r="AB87" s="18">
        <f t="shared" si="14"/>
        <v>672942</v>
      </c>
      <c r="AC87" s="45">
        <f t="shared" si="15"/>
        <v>457009.55117465125</v>
      </c>
      <c r="AD87" s="45">
        <f t="shared" si="16"/>
        <v>457010</v>
      </c>
      <c r="AE87" s="45">
        <f t="shared" si="17"/>
        <v>747418</v>
      </c>
      <c r="AF87" s="46"/>
      <c r="AG87" s="53">
        <v>747418</v>
      </c>
      <c r="AH87" s="46"/>
      <c r="AI87" s="45">
        <v>747418</v>
      </c>
    </row>
    <row r="88" spans="1:35" ht="24.95" customHeight="1" x14ac:dyDescent="0.2">
      <c r="A88" s="56" t="s">
        <v>152</v>
      </c>
      <c r="B88" s="33" t="s">
        <v>153</v>
      </c>
      <c r="C88" s="32" t="s">
        <v>115</v>
      </c>
      <c r="D88" s="15">
        <v>1</v>
      </c>
      <c r="E88" s="15">
        <v>6</v>
      </c>
      <c r="F88" s="15">
        <v>1</v>
      </c>
      <c r="G88" s="15">
        <v>6</v>
      </c>
      <c r="H88" s="15">
        <v>4</v>
      </c>
      <c r="I88" s="15">
        <v>32</v>
      </c>
      <c r="J88" s="16">
        <v>2.2000000000000002</v>
      </c>
      <c r="K88" s="15">
        <v>1</v>
      </c>
      <c r="L88" s="15">
        <v>3</v>
      </c>
      <c r="M88" s="15">
        <v>5</v>
      </c>
      <c r="N88" s="10">
        <v>2</v>
      </c>
      <c r="O88" s="10">
        <v>1</v>
      </c>
      <c r="P88" s="10">
        <v>2</v>
      </c>
      <c r="Q88" s="10">
        <v>1</v>
      </c>
      <c r="R88" s="10">
        <v>5</v>
      </c>
      <c r="S88" s="10">
        <v>5</v>
      </c>
      <c r="T88" s="10">
        <f t="shared" si="9"/>
        <v>5</v>
      </c>
      <c r="U88" s="15">
        <v>5</v>
      </c>
      <c r="V88" s="17">
        <f t="shared" si="10"/>
        <v>11.2</v>
      </c>
      <c r="W88" s="17">
        <f t="shared" si="11"/>
        <v>16</v>
      </c>
      <c r="X88" s="18">
        <v>33352</v>
      </c>
      <c r="Y88" s="18">
        <v>373542</v>
      </c>
      <c r="Z88" s="45">
        <f t="shared" si="12"/>
        <v>340314.9049006399</v>
      </c>
      <c r="AA88" s="45">
        <f t="shared" si="13"/>
        <v>340315</v>
      </c>
      <c r="AB88" s="18">
        <f t="shared" si="14"/>
        <v>533632</v>
      </c>
      <c r="AC88" s="45">
        <f t="shared" si="15"/>
        <v>362401.09966747725</v>
      </c>
      <c r="AD88" s="45">
        <f t="shared" si="16"/>
        <v>362401</v>
      </c>
      <c r="AE88" s="45">
        <f t="shared" si="17"/>
        <v>702716</v>
      </c>
      <c r="AF88" s="46"/>
      <c r="AG88" s="53">
        <v>702716</v>
      </c>
      <c r="AH88" s="46"/>
      <c r="AI88" s="45">
        <v>702716</v>
      </c>
    </row>
    <row r="89" spans="1:35" ht="24.95" customHeight="1" x14ac:dyDescent="0.2">
      <c r="A89" s="56" t="s">
        <v>154</v>
      </c>
      <c r="B89" s="33" t="s">
        <v>155</v>
      </c>
      <c r="C89" s="32" t="s">
        <v>115</v>
      </c>
      <c r="D89" s="15">
        <v>1</v>
      </c>
      <c r="E89" s="15">
        <v>6</v>
      </c>
      <c r="F89" s="15">
        <v>1</v>
      </c>
      <c r="G89" s="15">
        <v>6</v>
      </c>
      <c r="H89" s="15">
        <v>1</v>
      </c>
      <c r="I89" s="15">
        <v>8</v>
      </c>
      <c r="J89" s="16">
        <v>1</v>
      </c>
      <c r="K89" s="15">
        <v>1</v>
      </c>
      <c r="L89" s="15">
        <v>4</v>
      </c>
      <c r="M89" s="15">
        <v>5</v>
      </c>
      <c r="N89" s="10">
        <v>5</v>
      </c>
      <c r="O89" s="10">
        <v>5</v>
      </c>
      <c r="P89" s="10">
        <v>1</v>
      </c>
      <c r="Q89" s="10">
        <v>1</v>
      </c>
      <c r="R89" s="10">
        <v>5</v>
      </c>
      <c r="S89" s="10">
        <v>5</v>
      </c>
      <c r="T89" s="10">
        <f t="shared" si="9"/>
        <v>5</v>
      </c>
      <c r="U89" s="15">
        <v>1</v>
      </c>
      <c r="V89" s="17">
        <f t="shared" si="10"/>
        <v>11</v>
      </c>
      <c r="W89" s="17">
        <f t="shared" si="11"/>
        <v>18</v>
      </c>
      <c r="X89" s="18">
        <v>27275</v>
      </c>
      <c r="Y89" s="18">
        <v>300025</v>
      </c>
      <c r="Z89" s="45">
        <f t="shared" si="12"/>
        <v>273337.3471867005</v>
      </c>
      <c r="AA89" s="45">
        <f t="shared" si="13"/>
        <v>273337</v>
      </c>
      <c r="AB89" s="18">
        <f t="shared" si="14"/>
        <v>490950</v>
      </c>
      <c r="AC89" s="45">
        <f t="shared" si="15"/>
        <v>333414.82497629069</v>
      </c>
      <c r="AD89" s="45">
        <f t="shared" si="16"/>
        <v>333415</v>
      </c>
      <c r="AE89" s="45">
        <f t="shared" si="17"/>
        <v>606752</v>
      </c>
      <c r="AF89" s="46"/>
      <c r="AG89" s="53">
        <v>606752</v>
      </c>
      <c r="AH89" s="46"/>
      <c r="AI89" s="45">
        <v>606752</v>
      </c>
    </row>
    <row r="90" spans="1:35" ht="24.95" customHeight="1" x14ac:dyDescent="0.2">
      <c r="A90" s="56" t="s">
        <v>156</v>
      </c>
      <c r="B90" s="33" t="s">
        <v>157</v>
      </c>
      <c r="C90" s="32" t="s">
        <v>115</v>
      </c>
      <c r="D90" s="15">
        <v>1</v>
      </c>
      <c r="E90" s="15">
        <v>6</v>
      </c>
      <c r="F90" s="15">
        <v>1</v>
      </c>
      <c r="G90" s="15">
        <v>6</v>
      </c>
      <c r="H90" s="15">
        <v>5</v>
      </c>
      <c r="I90" s="15">
        <v>40</v>
      </c>
      <c r="J90" s="16">
        <v>2.6</v>
      </c>
      <c r="K90" s="15">
        <v>1</v>
      </c>
      <c r="L90" s="15">
        <v>5</v>
      </c>
      <c r="M90" s="15">
        <v>5</v>
      </c>
      <c r="N90" s="10">
        <v>5</v>
      </c>
      <c r="O90" s="10">
        <v>4</v>
      </c>
      <c r="P90" s="10">
        <v>1</v>
      </c>
      <c r="Q90" s="10">
        <v>1</v>
      </c>
      <c r="R90" s="10">
        <v>5</v>
      </c>
      <c r="S90" s="10">
        <v>5</v>
      </c>
      <c r="T90" s="10">
        <f t="shared" si="9"/>
        <v>5</v>
      </c>
      <c r="U90" s="15">
        <v>5</v>
      </c>
      <c r="V90" s="17">
        <f t="shared" si="10"/>
        <v>13.6</v>
      </c>
      <c r="W90" s="17">
        <f t="shared" si="11"/>
        <v>21</v>
      </c>
      <c r="X90" s="18">
        <v>18882</v>
      </c>
      <c r="Y90" s="18">
        <v>256795</v>
      </c>
      <c r="Z90" s="45">
        <f t="shared" si="12"/>
        <v>233952.71750957007</v>
      </c>
      <c r="AA90" s="45">
        <f t="shared" si="13"/>
        <v>233953</v>
      </c>
      <c r="AB90" s="18">
        <f t="shared" si="14"/>
        <v>396522</v>
      </c>
      <c r="AC90" s="45">
        <f t="shared" si="15"/>
        <v>269286.71601843106</v>
      </c>
      <c r="AD90" s="45">
        <f t="shared" si="16"/>
        <v>269287</v>
      </c>
      <c r="AE90" s="45">
        <f t="shared" si="17"/>
        <v>503240</v>
      </c>
      <c r="AF90" s="46"/>
      <c r="AG90" s="53">
        <v>503240</v>
      </c>
      <c r="AH90" s="46"/>
      <c r="AI90" s="45">
        <v>503240</v>
      </c>
    </row>
    <row r="91" spans="1:35" ht="24.95" customHeight="1" x14ac:dyDescent="0.2">
      <c r="A91" s="56" t="s">
        <v>158</v>
      </c>
      <c r="B91" s="33" t="s">
        <v>159</v>
      </c>
      <c r="C91" s="32" t="s">
        <v>115</v>
      </c>
      <c r="D91" s="15">
        <v>1</v>
      </c>
      <c r="E91" s="15">
        <v>6</v>
      </c>
      <c r="F91" s="15">
        <v>1</v>
      </c>
      <c r="G91" s="15">
        <v>6</v>
      </c>
      <c r="H91" s="15">
        <v>1</v>
      </c>
      <c r="I91" s="15">
        <v>8</v>
      </c>
      <c r="J91" s="16">
        <v>1</v>
      </c>
      <c r="K91" s="15">
        <v>1</v>
      </c>
      <c r="L91" s="15">
        <v>4</v>
      </c>
      <c r="M91" s="15">
        <v>1</v>
      </c>
      <c r="N91" s="10">
        <v>4</v>
      </c>
      <c r="O91" s="10">
        <v>3</v>
      </c>
      <c r="P91" s="10">
        <v>1</v>
      </c>
      <c r="Q91" s="10">
        <v>2</v>
      </c>
      <c r="R91" s="10">
        <v>5</v>
      </c>
      <c r="S91" s="10">
        <v>5</v>
      </c>
      <c r="T91" s="10">
        <f t="shared" si="9"/>
        <v>5</v>
      </c>
      <c r="U91" s="15">
        <v>1</v>
      </c>
      <c r="V91" s="17">
        <f t="shared" si="10"/>
        <v>7</v>
      </c>
      <c r="W91" s="17">
        <f t="shared" si="11"/>
        <v>16</v>
      </c>
      <c r="X91" s="18">
        <v>25638</v>
      </c>
      <c r="Y91" s="18">
        <v>179466</v>
      </c>
      <c r="Z91" s="45">
        <f t="shared" si="12"/>
        <v>163502.24264714072</v>
      </c>
      <c r="AA91" s="45">
        <f t="shared" si="13"/>
        <v>163502</v>
      </c>
      <c r="AB91" s="18">
        <f t="shared" si="14"/>
        <v>410208</v>
      </c>
      <c r="AC91" s="45">
        <f t="shared" si="15"/>
        <v>278581.17633949331</v>
      </c>
      <c r="AD91" s="45">
        <f t="shared" si="16"/>
        <v>278581</v>
      </c>
      <c r="AE91" s="45">
        <f t="shared" si="17"/>
        <v>442083</v>
      </c>
      <c r="AF91" s="46"/>
      <c r="AG91" s="53">
        <v>442083</v>
      </c>
      <c r="AH91" s="46"/>
      <c r="AI91" s="45">
        <v>442083</v>
      </c>
    </row>
    <row r="92" spans="1:35" ht="24.95" customHeight="1" x14ac:dyDescent="0.2">
      <c r="A92" s="56" t="s">
        <v>160</v>
      </c>
      <c r="B92" s="33" t="s">
        <v>161</v>
      </c>
      <c r="C92" s="32" t="s">
        <v>115</v>
      </c>
      <c r="D92" s="15">
        <v>1</v>
      </c>
      <c r="E92" s="15">
        <v>6</v>
      </c>
      <c r="F92" s="15">
        <v>1</v>
      </c>
      <c r="G92" s="15">
        <v>6</v>
      </c>
      <c r="H92" s="15">
        <v>4</v>
      </c>
      <c r="I92" s="15">
        <v>32</v>
      </c>
      <c r="J92" s="16">
        <v>2.2000000000000002</v>
      </c>
      <c r="K92" s="15">
        <v>1</v>
      </c>
      <c r="L92" s="15">
        <v>2</v>
      </c>
      <c r="M92" s="15">
        <v>5</v>
      </c>
      <c r="N92" s="10">
        <v>2</v>
      </c>
      <c r="O92" s="10">
        <v>2</v>
      </c>
      <c r="P92" s="10">
        <v>2</v>
      </c>
      <c r="Q92" s="10">
        <v>3</v>
      </c>
      <c r="R92" s="10">
        <v>5</v>
      </c>
      <c r="S92" s="10">
        <v>5</v>
      </c>
      <c r="T92" s="10">
        <f t="shared" si="9"/>
        <v>5</v>
      </c>
      <c r="U92" s="15">
        <v>5</v>
      </c>
      <c r="V92" s="17">
        <f t="shared" si="10"/>
        <v>10.199999999999999</v>
      </c>
      <c r="W92" s="17">
        <f t="shared" si="11"/>
        <v>19</v>
      </c>
      <c r="X92" s="18">
        <v>19697</v>
      </c>
      <c r="Y92" s="18">
        <v>200909</v>
      </c>
      <c r="Z92" s="45">
        <f t="shared" si="12"/>
        <v>183037.85713168175</v>
      </c>
      <c r="AA92" s="45">
        <f t="shared" si="13"/>
        <v>183038</v>
      </c>
      <c r="AB92" s="18">
        <f t="shared" si="14"/>
        <v>374243</v>
      </c>
      <c r="AC92" s="45">
        <f t="shared" si="15"/>
        <v>254156.5624678724</v>
      </c>
      <c r="AD92" s="45">
        <f t="shared" si="16"/>
        <v>254157</v>
      </c>
      <c r="AE92" s="45">
        <f t="shared" si="17"/>
        <v>437195</v>
      </c>
      <c r="AF92" s="46"/>
      <c r="AG92" s="53">
        <v>437195</v>
      </c>
      <c r="AH92" s="46"/>
      <c r="AI92" s="45">
        <v>437195</v>
      </c>
    </row>
    <row r="93" spans="1:35" ht="24.95" customHeight="1" x14ac:dyDescent="0.2">
      <c r="A93" s="56" t="s">
        <v>162</v>
      </c>
      <c r="B93" s="33" t="s">
        <v>163</v>
      </c>
      <c r="C93" s="32" t="s">
        <v>115</v>
      </c>
      <c r="D93" s="15">
        <v>1</v>
      </c>
      <c r="E93" s="15">
        <v>6</v>
      </c>
      <c r="F93" s="15">
        <v>1</v>
      </c>
      <c r="G93" s="15">
        <v>6</v>
      </c>
      <c r="H93" s="15">
        <v>1</v>
      </c>
      <c r="I93" s="15">
        <v>8</v>
      </c>
      <c r="J93" s="16">
        <v>1</v>
      </c>
      <c r="K93" s="15">
        <v>1</v>
      </c>
      <c r="L93" s="15">
        <v>1</v>
      </c>
      <c r="M93" s="15">
        <v>5</v>
      </c>
      <c r="N93" s="10">
        <v>5</v>
      </c>
      <c r="O93" s="10">
        <v>4</v>
      </c>
      <c r="P93" s="10">
        <v>1</v>
      </c>
      <c r="Q93" s="10">
        <v>4</v>
      </c>
      <c r="R93" s="10">
        <v>5</v>
      </c>
      <c r="S93" s="10">
        <v>5</v>
      </c>
      <c r="T93" s="10">
        <f t="shared" si="9"/>
        <v>5</v>
      </c>
      <c r="U93" s="15">
        <v>5</v>
      </c>
      <c r="V93" s="17">
        <f t="shared" si="10"/>
        <v>8</v>
      </c>
      <c r="W93" s="17">
        <f t="shared" si="11"/>
        <v>24</v>
      </c>
      <c r="X93" s="18">
        <v>21390</v>
      </c>
      <c r="Y93" s="18">
        <v>171120</v>
      </c>
      <c r="Z93" s="45">
        <f t="shared" si="12"/>
        <v>155898.6312826871</v>
      </c>
      <c r="AA93" s="45">
        <f t="shared" si="13"/>
        <v>155899</v>
      </c>
      <c r="AB93" s="18">
        <f t="shared" si="14"/>
        <v>513360</v>
      </c>
      <c r="AC93" s="45">
        <f t="shared" si="15"/>
        <v>348633.94347658328</v>
      </c>
      <c r="AD93" s="45">
        <f t="shared" si="16"/>
        <v>348634</v>
      </c>
      <c r="AE93" s="45">
        <f t="shared" si="17"/>
        <v>504533</v>
      </c>
      <c r="AF93" s="46"/>
      <c r="AG93" s="53">
        <v>504533</v>
      </c>
      <c r="AH93" s="46"/>
      <c r="AI93" s="45">
        <v>504533</v>
      </c>
    </row>
    <row r="94" spans="1:35" ht="24.95" customHeight="1" x14ac:dyDescent="0.2">
      <c r="A94" s="56" t="s">
        <v>164</v>
      </c>
      <c r="B94" s="33" t="s">
        <v>165</v>
      </c>
      <c r="C94" s="32" t="s">
        <v>115</v>
      </c>
      <c r="D94" s="15">
        <v>1</v>
      </c>
      <c r="E94" s="15">
        <v>6</v>
      </c>
      <c r="F94" s="15">
        <v>1</v>
      </c>
      <c r="G94" s="15">
        <v>6</v>
      </c>
      <c r="H94" s="15">
        <v>1</v>
      </c>
      <c r="I94" s="15">
        <v>8</v>
      </c>
      <c r="J94" s="16">
        <v>1</v>
      </c>
      <c r="K94" s="15">
        <v>1</v>
      </c>
      <c r="L94" s="15">
        <v>0</v>
      </c>
      <c r="M94" s="15">
        <v>5</v>
      </c>
      <c r="N94" s="10">
        <v>1</v>
      </c>
      <c r="O94" s="10">
        <v>1</v>
      </c>
      <c r="P94" s="10">
        <v>1</v>
      </c>
      <c r="Q94" s="10">
        <v>1</v>
      </c>
      <c r="R94" s="10">
        <v>5</v>
      </c>
      <c r="S94" s="10">
        <v>5</v>
      </c>
      <c r="T94" s="10">
        <f t="shared" si="9"/>
        <v>5</v>
      </c>
      <c r="U94" s="15">
        <v>1</v>
      </c>
      <c r="V94" s="17">
        <f t="shared" si="10"/>
        <v>7</v>
      </c>
      <c r="W94" s="17">
        <f t="shared" si="11"/>
        <v>10</v>
      </c>
      <c r="X94" s="18">
        <v>1979</v>
      </c>
      <c r="Y94" s="18">
        <v>13853</v>
      </c>
      <c r="Z94" s="45">
        <f t="shared" si="12"/>
        <v>12620.755838937963</v>
      </c>
      <c r="AA94" s="45">
        <f t="shared" si="13"/>
        <v>12621</v>
      </c>
      <c r="AB94" s="18">
        <f t="shared" si="14"/>
        <v>19790</v>
      </c>
      <c r="AC94" s="45">
        <f t="shared" si="15"/>
        <v>13439.819505613183</v>
      </c>
      <c r="AD94" s="45">
        <f t="shared" si="16"/>
        <v>13440</v>
      </c>
      <c r="AE94" s="45">
        <f t="shared" si="17"/>
        <v>26061</v>
      </c>
      <c r="AF94" s="46"/>
      <c r="AG94" s="53">
        <v>26061</v>
      </c>
      <c r="AH94" s="46"/>
      <c r="AI94" s="45">
        <v>26061</v>
      </c>
    </row>
    <row r="95" spans="1:35" ht="34.5" customHeight="1" x14ac:dyDescent="0.2">
      <c r="A95" s="56" t="s">
        <v>166</v>
      </c>
      <c r="B95" s="33" t="s">
        <v>106</v>
      </c>
      <c r="C95" s="32" t="s">
        <v>115</v>
      </c>
      <c r="D95" s="15">
        <v>1</v>
      </c>
      <c r="E95" s="15">
        <v>6</v>
      </c>
      <c r="F95" s="15">
        <v>1</v>
      </c>
      <c r="G95" s="15">
        <v>6</v>
      </c>
      <c r="H95" s="15">
        <v>5</v>
      </c>
      <c r="I95" s="15">
        <v>40</v>
      </c>
      <c r="J95" s="16">
        <v>2.6</v>
      </c>
      <c r="K95" s="15">
        <v>1</v>
      </c>
      <c r="L95" s="15">
        <v>4</v>
      </c>
      <c r="M95" s="15">
        <v>5</v>
      </c>
      <c r="N95" s="10">
        <v>3</v>
      </c>
      <c r="O95" s="10">
        <v>2</v>
      </c>
      <c r="P95" s="10">
        <v>1</v>
      </c>
      <c r="Q95" s="10">
        <v>1</v>
      </c>
      <c r="R95" s="10">
        <v>5</v>
      </c>
      <c r="S95" s="10">
        <v>5</v>
      </c>
      <c r="T95" s="10">
        <f t="shared" si="9"/>
        <v>5</v>
      </c>
      <c r="U95" s="15">
        <v>1</v>
      </c>
      <c r="V95" s="17">
        <f t="shared" si="10"/>
        <v>12.6</v>
      </c>
      <c r="W95" s="17">
        <f t="shared" si="11"/>
        <v>13</v>
      </c>
      <c r="X95" s="18">
        <v>27748</v>
      </c>
      <c r="Y95" s="18">
        <v>349625</v>
      </c>
      <c r="Z95" s="45">
        <f t="shared" si="12"/>
        <v>318525.35625414609</v>
      </c>
      <c r="AA95" s="45">
        <f t="shared" si="13"/>
        <v>318525</v>
      </c>
      <c r="AB95" s="18">
        <f t="shared" si="14"/>
        <v>360724</v>
      </c>
      <c r="AC95" s="45">
        <f t="shared" si="15"/>
        <v>244975.51547967709</v>
      </c>
      <c r="AD95" s="45">
        <f t="shared" si="16"/>
        <v>244976</v>
      </c>
      <c r="AE95" s="45">
        <f t="shared" si="17"/>
        <v>563501</v>
      </c>
      <c r="AF95" s="46"/>
      <c r="AG95" s="53">
        <v>563501</v>
      </c>
      <c r="AH95" s="46"/>
      <c r="AI95" s="45">
        <v>563501</v>
      </c>
    </row>
    <row r="96" spans="1:35" ht="24.95" customHeight="1" x14ac:dyDescent="0.2">
      <c r="A96" s="56" t="s">
        <v>167</v>
      </c>
      <c r="B96" s="33" t="s">
        <v>168</v>
      </c>
      <c r="C96" s="32" t="s">
        <v>115</v>
      </c>
      <c r="D96" s="15">
        <v>1</v>
      </c>
      <c r="E96" s="15">
        <v>6</v>
      </c>
      <c r="F96" s="15">
        <v>1</v>
      </c>
      <c r="G96" s="15">
        <v>6</v>
      </c>
      <c r="H96" s="15">
        <v>2</v>
      </c>
      <c r="I96" s="15">
        <v>16</v>
      </c>
      <c r="J96" s="16">
        <v>1.4</v>
      </c>
      <c r="K96" s="15">
        <v>1</v>
      </c>
      <c r="L96" s="15">
        <v>1</v>
      </c>
      <c r="M96" s="15">
        <v>5</v>
      </c>
      <c r="N96" s="10">
        <v>4</v>
      </c>
      <c r="O96" s="10">
        <v>3</v>
      </c>
      <c r="P96" s="10">
        <v>2</v>
      </c>
      <c r="Q96" s="10">
        <v>4</v>
      </c>
      <c r="R96" s="10">
        <v>5</v>
      </c>
      <c r="S96" s="10">
        <v>5</v>
      </c>
      <c r="T96" s="10">
        <f t="shared" si="9"/>
        <v>5</v>
      </c>
      <c r="U96" s="15">
        <v>1</v>
      </c>
      <c r="V96" s="17">
        <f t="shared" si="10"/>
        <v>8.4</v>
      </c>
      <c r="W96" s="17">
        <f t="shared" si="11"/>
        <v>19</v>
      </c>
      <c r="X96" s="18">
        <v>24539</v>
      </c>
      <c r="Y96" s="18">
        <v>206128</v>
      </c>
      <c r="Z96" s="45">
        <f t="shared" si="12"/>
        <v>187792.61961803251</v>
      </c>
      <c r="AA96" s="45">
        <f t="shared" si="13"/>
        <v>187793</v>
      </c>
      <c r="AB96" s="18">
        <f t="shared" si="14"/>
        <v>466241</v>
      </c>
      <c r="AC96" s="45">
        <f t="shared" si="15"/>
        <v>316634.4055642545</v>
      </c>
      <c r="AD96" s="45">
        <f t="shared" si="16"/>
        <v>316634</v>
      </c>
      <c r="AE96" s="45">
        <f t="shared" si="17"/>
        <v>504427</v>
      </c>
      <c r="AF96" s="46"/>
      <c r="AG96" s="53">
        <v>504427</v>
      </c>
      <c r="AH96" s="46"/>
      <c r="AI96" s="45">
        <v>504427</v>
      </c>
    </row>
    <row r="97" spans="1:35" ht="24.95" customHeight="1" x14ac:dyDescent="0.2">
      <c r="A97" s="56" t="s">
        <v>169</v>
      </c>
      <c r="B97" s="33" t="s">
        <v>170</v>
      </c>
      <c r="C97" s="32" t="s">
        <v>115</v>
      </c>
      <c r="D97" s="15">
        <v>1</v>
      </c>
      <c r="E97" s="15">
        <v>6</v>
      </c>
      <c r="F97" s="15">
        <v>1</v>
      </c>
      <c r="G97" s="15">
        <v>6</v>
      </c>
      <c r="H97" s="15">
        <v>3</v>
      </c>
      <c r="I97" s="15">
        <v>24</v>
      </c>
      <c r="J97" s="16">
        <v>1.8</v>
      </c>
      <c r="K97" s="15">
        <v>1</v>
      </c>
      <c r="L97" s="15">
        <v>1</v>
      </c>
      <c r="M97" s="15">
        <v>5</v>
      </c>
      <c r="N97" s="10">
        <v>2</v>
      </c>
      <c r="O97" s="10">
        <v>1</v>
      </c>
      <c r="P97" s="10">
        <v>1</v>
      </c>
      <c r="Q97" s="10">
        <v>1</v>
      </c>
      <c r="R97" s="10">
        <v>5</v>
      </c>
      <c r="S97" s="10">
        <v>5</v>
      </c>
      <c r="T97" s="10">
        <f t="shared" si="9"/>
        <v>5</v>
      </c>
      <c r="U97" s="15">
        <v>5</v>
      </c>
      <c r="V97" s="17">
        <f t="shared" si="10"/>
        <v>8.8000000000000007</v>
      </c>
      <c r="W97" s="17">
        <f t="shared" si="11"/>
        <v>15</v>
      </c>
      <c r="X97" s="18">
        <v>22904</v>
      </c>
      <c r="Y97" s="18">
        <v>201555</v>
      </c>
      <c r="Z97" s="45">
        <f t="shared" si="12"/>
        <v>183626.39450784243</v>
      </c>
      <c r="AA97" s="45">
        <f t="shared" si="13"/>
        <v>183626</v>
      </c>
      <c r="AB97" s="18">
        <f t="shared" si="14"/>
        <v>343560</v>
      </c>
      <c r="AC97" s="45">
        <f t="shared" si="15"/>
        <v>233319.06969926553</v>
      </c>
      <c r="AD97" s="45">
        <f t="shared" si="16"/>
        <v>233319</v>
      </c>
      <c r="AE97" s="45">
        <f t="shared" si="17"/>
        <v>416945</v>
      </c>
      <c r="AF97" s="46"/>
      <c r="AG97" s="53">
        <v>416945</v>
      </c>
      <c r="AH97" s="46"/>
      <c r="AI97" s="45">
        <v>416945</v>
      </c>
    </row>
    <row r="98" spans="1:35" ht="24.95" customHeight="1" x14ac:dyDescent="0.2">
      <c r="A98" s="56" t="s">
        <v>171</v>
      </c>
      <c r="B98" s="33" t="s">
        <v>172</v>
      </c>
      <c r="C98" s="32" t="s">
        <v>173</v>
      </c>
      <c r="D98" s="15">
        <v>1</v>
      </c>
      <c r="E98" s="15">
        <v>6</v>
      </c>
      <c r="F98" s="15">
        <v>1</v>
      </c>
      <c r="G98" s="15">
        <v>6</v>
      </c>
      <c r="H98" s="15">
        <v>1</v>
      </c>
      <c r="I98" s="15">
        <v>8</v>
      </c>
      <c r="J98" s="16">
        <v>1</v>
      </c>
      <c r="K98" s="15">
        <v>1</v>
      </c>
      <c r="L98" s="15">
        <v>1</v>
      </c>
      <c r="M98" s="15">
        <v>5</v>
      </c>
      <c r="N98" s="10">
        <v>2</v>
      </c>
      <c r="O98" s="10">
        <v>2</v>
      </c>
      <c r="P98" s="10">
        <v>1</v>
      </c>
      <c r="Q98" s="10">
        <v>2</v>
      </c>
      <c r="R98" s="10">
        <v>5</v>
      </c>
      <c r="S98" s="10">
        <v>5</v>
      </c>
      <c r="T98" s="10">
        <f t="shared" si="9"/>
        <v>5</v>
      </c>
      <c r="U98" s="15">
        <v>1</v>
      </c>
      <c r="V98" s="17">
        <f t="shared" si="10"/>
        <v>8</v>
      </c>
      <c r="W98" s="17">
        <f t="shared" si="11"/>
        <v>13</v>
      </c>
      <c r="X98" s="18">
        <v>185754</v>
      </c>
      <c r="Y98" s="18">
        <v>1486032</v>
      </c>
      <c r="Z98" s="45">
        <f t="shared" si="12"/>
        <v>1353847.3284377868</v>
      </c>
      <c r="AA98" s="45">
        <f t="shared" si="13"/>
        <v>1353847</v>
      </c>
      <c r="AB98" s="18">
        <f t="shared" si="14"/>
        <v>2414802</v>
      </c>
      <c r="AC98" s="45">
        <f t="shared" si="15"/>
        <v>1639944.5690648674</v>
      </c>
      <c r="AD98" s="45">
        <f t="shared" si="16"/>
        <v>1639945</v>
      </c>
      <c r="AE98" s="45">
        <f t="shared" si="17"/>
        <v>2993792</v>
      </c>
      <c r="AF98" s="46"/>
      <c r="AG98" s="53">
        <v>2993792</v>
      </c>
      <c r="AH98" s="46"/>
      <c r="AI98" s="45">
        <v>2993792</v>
      </c>
    </row>
    <row r="99" spans="1:35" ht="24.95" customHeight="1" x14ac:dyDescent="0.2">
      <c r="A99" s="56" t="s">
        <v>174</v>
      </c>
      <c r="B99" s="33" t="s">
        <v>175</v>
      </c>
      <c r="C99" s="32" t="s">
        <v>173</v>
      </c>
      <c r="D99" s="15">
        <v>4</v>
      </c>
      <c r="E99" s="15">
        <v>24</v>
      </c>
      <c r="F99" s="15">
        <v>5</v>
      </c>
      <c r="G99" s="15">
        <v>30</v>
      </c>
      <c r="H99" s="15">
        <v>5</v>
      </c>
      <c r="I99" s="15">
        <v>40</v>
      </c>
      <c r="J99" s="16">
        <v>4.7</v>
      </c>
      <c r="K99" s="15">
        <v>5</v>
      </c>
      <c r="L99" s="15">
        <v>2</v>
      </c>
      <c r="M99" s="15">
        <v>5</v>
      </c>
      <c r="N99" s="10">
        <v>1</v>
      </c>
      <c r="O99" s="10">
        <v>1</v>
      </c>
      <c r="P99" s="10">
        <v>1</v>
      </c>
      <c r="Q99" s="10">
        <v>2</v>
      </c>
      <c r="R99" s="10">
        <v>5</v>
      </c>
      <c r="S99" s="10">
        <v>5</v>
      </c>
      <c r="T99" s="10">
        <f t="shared" si="9"/>
        <v>5</v>
      </c>
      <c r="U99" s="15">
        <v>5</v>
      </c>
      <c r="V99" s="17">
        <f t="shared" si="10"/>
        <v>16.7</v>
      </c>
      <c r="W99" s="17">
        <f t="shared" si="11"/>
        <v>15</v>
      </c>
      <c r="X99" s="18">
        <v>44428</v>
      </c>
      <c r="Y99" s="18">
        <v>741948</v>
      </c>
      <c r="Z99" s="45">
        <f t="shared" si="12"/>
        <v>675950.66434623138</v>
      </c>
      <c r="AA99" s="45">
        <f t="shared" si="13"/>
        <v>675951</v>
      </c>
      <c r="AB99" s="18">
        <f t="shared" si="14"/>
        <v>666420</v>
      </c>
      <c r="AC99" s="45">
        <f t="shared" si="15"/>
        <v>452580.31909705594</v>
      </c>
      <c r="AD99" s="45">
        <f t="shared" si="16"/>
        <v>452580</v>
      </c>
      <c r="AE99" s="45">
        <f t="shared" si="17"/>
        <v>1128531</v>
      </c>
      <c r="AF99" s="46"/>
      <c r="AG99" s="53">
        <v>1128531</v>
      </c>
      <c r="AH99" s="46"/>
      <c r="AI99" s="45">
        <v>1128531</v>
      </c>
    </row>
    <row r="100" spans="1:35" ht="24.95" customHeight="1" x14ac:dyDescent="0.2">
      <c r="A100" s="56" t="s">
        <v>176</v>
      </c>
      <c r="B100" s="33" t="s">
        <v>177</v>
      </c>
      <c r="C100" s="32" t="s">
        <v>173</v>
      </c>
      <c r="D100" s="15">
        <v>5</v>
      </c>
      <c r="E100" s="15">
        <v>30</v>
      </c>
      <c r="F100" s="15">
        <v>4</v>
      </c>
      <c r="G100" s="15">
        <v>24</v>
      </c>
      <c r="H100" s="15">
        <v>5</v>
      </c>
      <c r="I100" s="15">
        <v>40</v>
      </c>
      <c r="J100" s="16">
        <v>4.7</v>
      </c>
      <c r="K100" s="15">
        <v>5</v>
      </c>
      <c r="L100" s="15">
        <v>2</v>
      </c>
      <c r="M100" s="15">
        <v>5</v>
      </c>
      <c r="N100" s="10">
        <v>3</v>
      </c>
      <c r="O100" s="10">
        <v>2</v>
      </c>
      <c r="P100" s="10">
        <v>1</v>
      </c>
      <c r="Q100" s="10">
        <v>1</v>
      </c>
      <c r="R100" s="10">
        <v>5</v>
      </c>
      <c r="S100" s="10">
        <v>5</v>
      </c>
      <c r="T100" s="10">
        <f t="shared" si="9"/>
        <v>5</v>
      </c>
      <c r="U100" s="15">
        <v>1</v>
      </c>
      <c r="V100" s="17">
        <f t="shared" si="10"/>
        <v>16.7</v>
      </c>
      <c r="W100" s="17">
        <f t="shared" si="11"/>
        <v>13</v>
      </c>
      <c r="X100" s="18">
        <v>76070</v>
      </c>
      <c r="Y100" s="18">
        <v>1270369</v>
      </c>
      <c r="Z100" s="45">
        <f t="shared" si="12"/>
        <v>1157367.8607056797</v>
      </c>
      <c r="AA100" s="45">
        <f t="shared" si="13"/>
        <v>1157368</v>
      </c>
      <c r="AB100" s="18">
        <f t="shared" si="14"/>
        <v>988910</v>
      </c>
      <c r="AC100" s="45">
        <f t="shared" si="15"/>
        <v>671590.29344597948</v>
      </c>
      <c r="AD100" s="45">
        <f t="shared" si="16"/>
        <v>671590</v>
      </c>
      <c r="AE100" s="45">
        <f t="shared" si="17"/>
        <v>1828958</v>
      </c>
      <c r="AF100" s="46"/>
      <c r="AG100" s="53">
        <v>1828958</v>
      </c>
      <c r="AH100" s="46"/>
      <c r="AI100" s="45">
        <v>1828958</v>
      </c>
    </row>
    <row r="101" spans="1:35" ht="24.95" customHeight="1" x14ac:dyDescent="0.2">
      <c r="A101" s="56" t="s">
        <v>178</v>
      </c>
      <c r="B101" s="33" t="s">
        <v>179</v>
      </c>
      <c r="C101" s="32" t="s">
        <v>173</v>
      </c>
      <c r="D101" s="15">
        <v>4</v>
      </c>
      <c r="E101" s="15">
        <v>24</v>
      </c>
      <c r="F101" s="15">
        <v>3</v>
      </c>
      <c r="G101" s="15">
        <v>18</v>
      </c>
      <c r="H101" s="15">
        <v>5</v>
      </c>
      <c r="I101" s="15">
        <v>40</v>
      </c>
      <c r="J101" s="16">
        <v>4.0999999999999996</v>
      </c>
      <c r="K101" s="15">
        <v>1</v>
      </c>
      <c r="L101" s="15">
        <v>5</v>
      </c>
      <c r="M101" s="15">
        <v>5</v>
      </c>
      <c r="N101" s="10">
        <v>3</v>
      </c>
      <c r="O101" s="10">
        <v>3</v>
      </c>
      <c r="P101" s="10">
        <v>3</v>
      </c>
      <c r="Q101" s="10">
        <v>1</v>
      </c>
      <c r="R101" s="10">
        <v>5</v>
      </c>
      <c r="S101" s="10">
        <v>5</v>
      </c>
      <c r="T101" s="10">
        <f t="shared" si="9"/>
        <v>5</v>
      </c>
      <c r="U101" s="15">
        <v>1</v>
      </c>
      <c r="V101" s="17">
        <f t="shared" si="10"/>
        <v>15.1</v>
      </c>
      <c r="W101" s="17">
        <f t="shared" si="11"/>
        <v>16</v>
      </c>
      <c r="X101" s="18">
        <v>40509</v>
      </c>
      <c r="Y101" s="18">
        <v>611686</v>
      </c>
      <c r="Z101" s="45">
        <f t="shared" si="12"/>
        <v>557275.65553285263</v>
      </c>
      <c r="AA101" s="45">
        <f t="shared" si="13"/>
        <v>557276</v>
      </c>
      <c r="AB101" s="18">
        <f t="shared" si="14"/>
        <v>648144</v>
      </c>
      <c r="AC101" s="45">
        <f t="shared" si="15"/>
        <v>440168.68992653617</v>
      </c>
      <c r="AD101" s="45">
        <f t="shared" si="16"/>
        <v>440169</v>
      </c>
      <c r="AE101" s="45">
        <f t="shared" si="17"/>
        <v>997445</v>
      </c>
      <c r="AF101" s="46"/>
      <c r="AG101" s="53">
        <v>997445</v>
      </c>
      <c r="AH101" s="46"/>
      <c r="AI101" s="45">
        <v>997445</v>
      </c>
    </row>
    <row r="102" spans="1:35" ht="24.95" customHeight="1" x14ac:dyDescent="0.2">
      <c r="A102" s="56" t="s">
        <v>180</v>
      </c>
      <c r="B102" s="33" t="s">
        <v>181</v>
      </c>
      <c r="C102" s="32" t="s">
        <v>173</v>
      </c>
      <c r="D102" s="15">
        <v>5</v>
      </c>
      <c r="E102" s="15">
        <v>30</v>
      </c>
      <c r="F102" s="15">
        <v>4</v>
      </c>
      <c r="G102" s="15">
        <v>24</v>
      </c>
      <c r="H102" s="15">
        <v>5</v>
      </c>
      <c r="I102" s="15">
        <v>40</v>
      </c>
      <c r="J102" s="16">
        <v>4.7</v>
      </c>
      <c r="K102" s="15">
        <v>1</v>
      </c>
      <c r="L102" s="15">
        <v>5</v>
      </c>
      <c r="M102" s="15">
        <v>5</v>
      </c>
      <c r="N102" s="10">
        <v>1</v>
      </c>
      <c r="O102" s="10">
        <v>1</v>
      </c>
      <c r="P102" s="10">
        <v>1</v>
      </c>
      <c r="Q102" s="10">
        <v>2</v>
      </c>
      <c r="R102" s="10">
        <v>5</v>
      </c>
      <c r="S102" s="10">
        <v>5</v>
      </c>
      <c r="T102" s="10">
        <f t="shared" si="9"/>
        <v>5</v>
      </c>
      <c r="U102" s="15">
        <v>5</v>
      </c>
      <c r="V102" s="17">
        <f t="shared" si="10"/>
        <v>15.7</v>
      </c>
      <c r="W102" s="17">
        <f t="shared" si="11"/>
        <v>15</v>
      </c>
      <c r="X102" s="18">
        <v>115930</v>
      </c>
      <c r="Y102" s="18">
        <v>1820101</v>
      </c>
      <c r="Z102" s="45">
        <f t="shared" si="12"/>
        <v>1658200.4131384413</v>
      </c>
      <c r="AA102" s="45">
        <f t="shared" si="13"/>
        <v>1658200</v>
      </c>
      <c r="AB102" s="18">
        <f t="shared" si="14"/>
        <v>1738950</v>
      </c>
      <c r="AC102" s="45">
        <f t="shared" si="15"/>
        <v>1180958.7735869654</v>
      </c>
      <c r="AD102" s="45">
        <f t="shared" si="16"/>
        <v>1180959</v>
      </c>
      <c r="AE102" s="45">
        <f t="shared" si="17"/>
        <v>2839159</v>
      </c>
      <c r="AF102" s="46"/>
      <c r="AG102" s="53">
        <v>2839159</v>
      </c>
      <c r="AH102" s="46"/>
      <c r="AI102" s="45">
        <v>2839159</v>
      </c>
    </row>
    <row r="103" spans="1:35" ht="24.95" customHeight="1" x14ac:dyDescent="0.2">
      <c r="A103" s="56" t="s">
        <v>182</v>
      </c>
      <c r="B103" s="33" t="s">
        <v>183</v>
      </c>
      <c r="C103" s="32" t="s">
        <v>173</v>
      </c>
      <c r="D103" s="15">
        <v>5</v>
      </c>
      <c r="E103" s="15">
        <v>30</v>
      </c>
      <c r="F103" s="15">
        <v>2</v>
      </c>
      <c r="G103" s="15">
        <v>12</v>
      </c>
      <c r="H103" s="15">
        <v>5</v>
      </c>
      <c r="I103" s="15">
        <v>40</v>
      </c>
      <c r="J103" s="16">
        <v>4.0999999999999996</v>
      </c>
      <c r="K103" s="15">
        <v>1</v>
      </c>
      <c r="L103" s="15">
        <v>2</v>
      </c>
      <c r="M103" s="15">
        <v>4</v>
      </c>
      <c r="N103" s="10">
        <v>1</v>
      </c>
      <c r="O103" s="10">
        <v>1</v>
      </c>
      <c r="P103" s="10">
        <v>1</v>
      </c>
      <c r="Q103" s="10">
        <v>1</v>
      </c>
      <c r="R103" s="10">
        <v>5</v>
      </c>
      <c r="S103" s="10">
        <v>5</v>
      </c>
      <c r="T103" s="10">
        <f t="shared" si="9"/>
        <v>5</v>
      </c>
      <c r="U103" s="15">
        <v>1</v>
      </c>
      <c r="V103" s="17">
        <f t="shared" si="10"/>
        <v>11.1</v>
      </c>
      <c r="W103" s="17">
        <f t="shared" si="11"/>
        <v>10</v>
      </c>
      <c r="X103" s="18">
        <v>46763</v>
      </c>
      <c r="Y103" s="18">
        <v>519069</v>
      </c>
      <c r="Z103" s="45">
        <f t="shared" si="12"/>
        <v>472897.07013366703</v>
      </c>
      <c r="AA103" s="45">
        <f t="shared" si="13"/>
        <v>472897</v>
      </c>
      <c r="AB103" s="18">
        <f t="shared" si="14"/>
        <v>467630</v>
      </c>
      <c r="AC103" s="45">
        <f t="shared" si="15"/>
        <v>317577.7056801361</v>
      </c>
      <c r="AD103" s="45">
        <f t="shared" si="16"/>
        <v>317578</v>
      </c>
      <c r="AE103" s="45">
        <f t="shared" si="17"/>
        <v>790475</v>
      </c>
      <c r="AF103" s="46"/>
      <c r="AG103" s="53">
        <v>790475</v>
      </c>
      <c r="AH103" s="46"/>
      <c r="AI103" s="45">
        <v>790475</v>
      </c>
    </row>
    <row r="104" spans="1:35" ht="24.95" customHeight="1" x14ac:dyDescent="0.2">
      <c r="A104" s="56" t="s">
        <v>184</v>
      </c>
      <c r="B104" s="33" t="s">
        <v>185</v>
      </c>
      <c r="C104" s="32" t="s">
        <v>173</v>
      </c>
      <c r="D104" s="15">
        <v>5</v>
      </c>
      <c r="E104" s="15">
        <v>30</v>
      </c>
      <c r="F104" s="15">
        <v>2</v>
      </c>
      <c r="G104" s="15">
        <v>12</v>
      </c>
      <c r="H104" s="15">
        <v>5</v>
      </c>
      <c r="I104" s="15">
        <v>40</v>
      </c>
      <c r="J104" s="16">
        <v>4.0999999999999996</v>
      </c>
      <c r="K104" s="15">
        <v>1</v>
      </c>
      <c r="L104" s="15">
        <v>4</v>
      </c>
      <c r="M104" s="15">
        <v>5</v>
      </c>
      <c r="N104" s="10">
        <v>3</v>
      </c>
      <c r="O104" s="10">
        <v>2</v>
      </c>
      <c r="P104" s="10">
        <v>3</v>
      </c>
      <c r="Q104" s="10">
        <v>2</v>
      </c>
      <c r="R104" s="10">
        <v>5</v>
      </c>
      <c r="S104" s="10">
        <v>5</v>
      </c>
      <c r="T104" s="10">
        <f t="shared" si="9"/>
        <v>5</v>
      </c>
      <c r="U104" s="15">
        <v>1</v>
      </c>
      <c r="V104" s="17">
        <f t="shared" si="10"/>
        <v>14.1</v>
      </c>
      <c r="W104" s="17">
        <f t="shared" si="11"/>
        <v>16</v>
      </c>
      <c r="X104" s="18">
        <v>67608</v>
      </c>
      <c r="Y104" s="18">
        <v>953273</v>
      </c>
      <c r="Z104" s="45">
        <f t="shared" si="12"/>
        <v>868478.00338207674</v>
      </c>
      <c r="AA104" s="45">
        <f t="shared" si="13"/>
        <v>868478</v>
      </c>
      <c r="AB104" s="18">
        <f t="shared" si="14"/>
        <v>1081728</v>
      </c>
      <c r="AC104" s="45">
        <f t="shared" si="15"/>
        <v>734625.01638039108</v>
      </c>
      <c r="AD104" s="45">
        <f t="shared" si="16"/>
        <v>734625</v>
      </c>
      <c r="AE104" s="45">
        <f t="shared" si="17"/>
        <v>1603103</v>
      </c>
      <c r="AF104" s="46"/>
      <c r="AG104" s="53">
        <v>754543.02</v>
      </c>
      <c r="AH104" s="46">
        <v>848559.98</v>
      </c>
      <c r="AI104" s="45">
        <v>1603103</v>
      </c>
    </row>
    <row r="105" spans="1:35" ht="24.95" customHeight="1" x14ac:dyDescent="0.2">
      <c r="A105" s="56" t="s">
        <v>186</v>
      </c>
      <c r="B105" s="33" t="s">
        <v>187</v>
      </c>
      <c r="C105" s="32" t="s">
        <v>173</v>
      </c>
      <c r="D105" s="15">
        <v>5</v>
      </c>
      <c r="E105" s="15">
        <v>30</v>
      </c>
      <c r="F105" s="15">
        <v>3</v>
      </c>
      <c r="G105" s="15">
        <v>18</v>
      </c>
      <c r="H105" s="15">
        <v>5</v>
      </c>
      <c r="I105" s="15">
        <v>40</v>
      </c>
      <c r="J105" s="16">
        <v>4.4000000000000004</v>
      </c>
      <c r="K105" s="15">
        <v>1</v>
      </c>
      <c r="L105" s="15">
        <v>3</v>
      </c>
      <c r="M105" s="15">
        <v>1</v>
      </c>
      <c r="N105" s="10">
        <v>1</v>
      </c>
      <c r="O105" s="10">
        <v>1</v>
      </c>
      <c r="P105" s="10">
        <v>1</v>
      </c>
      <c r="Q105" s="10">
        <v>3</v>
      </c>
      <c r="R105" s="10">
        <v>5</v>
      </c>
      <c r="S105" s="10">
        <v>5</v>
      </c>
      <c r="T105" s="10">
        <f t="shared" si="9"/>
        <v>5</v>
      </c>
      <c r="U105" s="15">
        <v>1</v>
      </c>
      <c r="V105" s="17">
        <f t="shared" si="10"/>
        <v>9.4</v>
      </c>
      <c r="W105" s="17">
        <f t="shared" si="11"/>
        <v>12</v>
      </c>
      <c r="X105" s="18">
        <v>27530</v>
      </c>
      <c r="Y105" s="18">
        <v>258782</v>
      </c>
      <c r="Z105" s="45">
        <f t="shared" si="12"/>
        <v>235762.97101797763</v>
      </c>
      <c r="AA105" s="45">
        <f t="shared" si="13"/>
        <v>235763</v>
      </c>
      <c r="AB105" s="18">
        <f t="shared" si="14"/>
        <v>330360</v>
      </c>
      <c r="AC105" s="45">
        <f t="shared" si="15"/>
        <v>224354.66255049879</v>
      </c>
      <c r="AD105" s="45">
        <f t="shared" si="16"/>
        <v>224355</v>
      </c>
      <c r="AE105" s="45">
        <f t="shared" si="17"/>
        <v>460118</v>
      </c>
      <c r="AF105" s="46"/>
      <c r="AG105" s="53"/>
      <c r="AH105" s="46">
        <v>460118</v>
      </c>
      <c r="AI105" s="45">
        <v>460118</v>
      </c>
    </row>
    <row r="106" spans="1:35" ht="24.95" customHeight="1" x14ac:dyDescent="0.2">
      <c r="A106" s="56" t="s">
        <v>188</v>
      </c>
      <c r="B106" s="33" t="s">
        <v>189</v>
      </c>
      <c r="C106" s="32" t="s">
        <v>173</v>
      </c>
      <c r="D106" s="15">
        <v>5</v>
      </c>
      <c r="E106" s="15">
        <v>30</v>
      </c>
      <c r="F106" s="15">
        <v>2</v>
      </c>
      <c r="G106" s="15">
        <v>12</v>
      </c>
      <c r="H106" s="15">
        <v>5</v>
      </c>
      <c r="I106" s="15">
        <v>40</v>
      </c>
      <c r="J106" s="16">
        <v>4.0999999999999996</v>
      </c>
      <c r="K106" s="15">
        <v>1</v>
      </c>
      <c r="L106" s="15">
        <v>4</v>
      </c>
      <c r="M106" s="15">
        <v>5</v>
      </c>
      <c r="N106" s="10">
        <v>2</v>
      </c>
      <c r="O106" s="10">
        <v>1</v>
      </c>
      <c r="P106" s="10">
        <v>5</v>
      </c>
      <c r="Q106" s="10">
        <v>2</v>
      </c>
      <c r="R106" s="10">
        <v>5</v>
      </c>
      <c r="S106" s="10">
        <v>5</v>
      </c>
      <c r="T106" s="10">
        <f t="shared" si="9"/>
        <v>5</v>
      </c>
      <c r="U106" s="15">
        <v>1</v>
      </c>
      <c r="V106" s="17">
        <f t="shared" si="10"/>
        <v>14.1</v>
      </c>
      <c r="W106" s="17">
        <f t="shared" si="11"/>
        <v>16</v>
      </c>
      <c r="X106" s="18">
        <v>91936</v>
      </c>
      <c r="Y106" s="18">
        <v>1296298</v>
      </c>
      <c r="Z106" s="45">
        <f t="shared" si="12"/>
        <v>1180990.4390748288</v>
      </c>
      <c r="AA106" s="45">
        <f t="shared" si="13"/>
        <v>1180990</v>
      </c>
      <c r="AB106" s="18">
        <f t="shared" si="14"/>
        <v>1470976</v>
      </c>
      <c r="AC106" s="45">
        <f t="shared" si="15"/>
        <v>998971.80076244858</v>
      </c>
      <c r="AD106" s="45">
        <f t="shared" si="16"/>
        <v>998972</v>
      </c>
      <c r="AE106" s="45">
        <f t="shared" si="17"/>
        <v>2179962</v>
      </c>
      <c r="AF106" s="46"/>
      <c r="AG106" s="53"/>
      <c r="AH106" s="46">
        <v>2179962</v>
      </c>
      <c r="AI106" s="45">
        <v>2179962</v>
      </c>
    </row>
    <row r="107" spans="1:35" ht="24.95" customHeight="1" x14ac:dyDescent="0.2">
      <c r="A107" s="56" t="s">
        <v>190</v>
      </c>
      <c r="B107" s="33" t="s">
        <v>191</v>
      </c>
      <c r="C107" s="32" t="s">
        <v>173</v>
      </c>
      <c r="D107" s="15">
        <v>4</v>
      </c>
      <c r="E107" s="15">
        <v>24</v>
      </c>
      <c r="F107" s="15">
        <v>2</v>
      </c>
      <c r="G107" s="15">
        <v>12</v>
      </c>
      <c r="H107" s="15">
        <v>4</v>
      </c>
      <c r="I107" s="15">
        <v>32</v>
      </c>
      <c r="J107" s="16">
        <v>3.4</v>
      </c>
      <c r="K107" s="15">
        <v>1</v>
      </c>
      <c r="L107" s="15">
        <v>1</v>
      </c>
      <c r="M107" s="15">
        <v>4</v>
      </c>
      <c r="N107" s="10">
        <v>1</v>
      </c>
      <c r="O107" s="10">
        <v>1</v>
      </c>
      <c r="P107" s="10">
        <v>1</v>
      </c>
      <c r="Q107" s="10">
        <v>1</v>
      </c>
      <c r="R107" s="10">
        <v>5</v>
      </c>
      <c r="S107" s="10">
        <v>5</v>
      </c>
      <c r="T107" s="10">
        <f t="shared" si="9"/>
        <v>5</v>
      </c>
      <c r="U107" s="15">
        <v>5</v>
      </c>
      <c r="V107" s="17">
        <f t="shared" si="10"/>
        <v>9.4</v>
      </c>
      <c r="W107" s="17">
        <f t="shared" si="11"/>
        <v>14</v>
      </c>
      <c r="X107" s="18">
        <v>86372</v>
      </c>
      <c r="Y107" s="18">
        <v>811897</v>
      </c>
      <c r="Z107" s="45">
        <f t="shared" si="12"/>
        <v>739677.60076273838</v>
      </c>
      <c r="AA107" s="45">
        <f t="shared" si="13"/>
        <v>739678</v>
      </c>
      <c r="AB107" s="18">
        <f t="shared" si="14"/>
        <v>1209208</v>
      </c>
      <c r="AC107" s="45">
        <f t="shared" si="15"/>
        <v>821199.45754135959</v>
      </c>
      <c r="AD107" s="45">
        <f t="shared" si="16"/>
        <v>821199</v>
      </c>
      <c r="AE107" s="45">
        <f t="shared" si="17"/>
        <v>1560877</v>
      </c>
      <c r="AF107" s="46"/>
      <c r="AG107" s="53"/>
      <c r="AH107" s="46">
        <v>1560877</v>
      </c>
      <c r="AI107" s="45">
        <v>1560877</v>
      </c>
    </row>
    <row r="108" spans="1:35" ht="24.95" customHeight="1" x14ac:dyDescent="0.2">
      <c r="A108" s="56" t="s">
        <v>192</v>
      </c>
      <c r="B108" s="33" t="s">
        <v>193</v>
      </c>
      <c r="C108" s="32" t="s">
        <v>173</v>
      </c>
      <c r="D108" s="15">
        <v>5</v>
      </c>
      <c r="E108" s="15">
        <v>30</v>
      </c>
      <c r="F108" s="15">
        <v>3</v>
      </c>
      <c r="G108" s="15">
        <v>18</v>
      </c>
      <c r="H108" s="15">
        <v>5</v>
      </c>
      <c r="I108" s="15">
        <v>40</v>
      </c>
      <c r="J108" s="16">
        <v>4.4000000000000004</v>
      </c>
      <c r="K108" s="15">
        <v>5</v>
      </c>
      <c r="L108" s="15">
        <v>1</v>
      </c>
      <c r="M108" s="15">
        <v>1</v>
      </c>
      <c r="N108" s="10">
        <v>2</v>
      </c>
      <c r="O108" s="10">
        <v>1</v>
      </c>
      <c r="P108" s="10">
        <v>2</v>
      </c>
      <c r="Q108" s="10">
        <v>2</v>
      </c>
      <c r="R108" s="10">
        <v>5</v>
      </c>
      <c r="S108" s="10">
        <v>5</v>
      </c>
      <c r="T108" s="10">
        <f t="shared" si="9"/>
        <v>5</v>
      </c>
      <c r="U108" s="15">
        <v>1</v>
      </c>
      <c r="V108" s="17">
        <f t="shared" si="10"/>
        <v>11.4</v>
      </c>
      <c r="W108" s="17">
        <f t="shared" si="11"/>
        <v>13</v>
      </c>
      <c r="X108" s="18">
        <v>40516</v>
      </c>
      <c r="Y108" s="18">
        <v>461882</v>
      </c>
      <c r="Z108" s="45">
        <f t="shared" si="12"/>
        <v>420796.93556632817</v>
      </c>
      <c r="AA108" s="45">
        <f t="shared" si="13"/>
        <v>420797</v>
      </c>
      <c r="AB108" s="18">
        <f t="shared" si="14"/>
        <v>526708</v>
      </c>
      <c r="AC108" s="45">
        <f t="shared" si="15"/>
        <v>357698.86064489686</v>
      </c>
      <c r="AD108" s="45">
        <f t="shared" si="16"/>
        <v>357699</v>
      </c>
      <c r="AE108" s="45">
        <f t="shared" si="17"/>
        <v>778496</v>
      </c>
      <c r="AF108" s="46"/>
      <c r="AG108" s="53"/>
      <c r="AH108" s="46">
        <v>778496</v>
      </c>
      <c r="AI108" s="45">
        <v>778496</v>
      </c>
    </row>
    <row r="109" spans="1:35" ht="28.5" customHeight="1" x14ac:dyDescent="0.2">
      <c r="A109" s="56" t="s">
        <v>194</v>
      </c>
      <c r="B109" s="33" t="s">
        <v>195</v>
      </c>
      <c r="C109" s="32" t="s">
        <v>173</v>
      </c>
      <c r="D109" s="15">
        <v>5</v>
      </c>
      <c r="E109" s="15">
        <v>30</v>
      </c>
      <c r="F109" s="15">
        <v>2</v>
      </c>
      <c r="G109" s="15">
        <v>12</v>
      </c>
      <c r="H109" s="15">
        <v>5</v>
      </c>
      <c r="I109" s="15">
        <v>40</v>
      </c>
      <c r="J109" s="16">
        <v>4.0999999999999996</v>
      </c>
      <c r="K109" s="15">
        <v>1</v>
      </c>
      <c r="L109" s="15">
        <v>4</v>
      </c>
      <c r="M109" s="15">
        <v>5</v>
      </c>
      <c r="N109" s="10">
        <v>4</v>
      </c>
      <c r="O109" s="10">
        <v>4</v>
      </c>
      <c r="P109" s="10">
        <v>2</v>
      </c>
      <c r="Q109" s="10">
        <v>3</v>
      </c>
      <c r="R109" s="10">
        <v>5</v>
      </c>
      <c r="S109" s="10">
        <v>5</v>
      </c>
      <c r="T109" s="10">
        <f t="shared" si="9"/>
        <v>5</v>
      </c>
      <c r="U109" s="15">
        <v>5</v>
      </c>
      <c r="V109" s="17">
        <f t="shared" si="10"/>
        <v>14.1</v>
      </c>
      <c r="W109" s="17">
        <f t="shared" si="11"/>
        <v>23</v>
      </c>
      <c r="X109" s="18">
        <v>38632</v>
      </c>
      <c r="Y109" s="18">
        <v>544711</v>
      </c>
      <c r="Z109" s="45">
        <f t="shared" si="12"/>
        <v>496258.17756325251</v>
      </c>
      <c r="AA109" s="45">
        <f t="shared" si="13"/>
        <v>496258</v>
      </c>
      <c r="AB109" s="18">
        <f t="shared" si="14"/>
        <v>888536</v>
      </c>
      <c r="AC109" s="45">
        <f t="shared" si="15"/>
        <v>603424.12654065259</v>
      </c>
      <c r="AD109" s="45">
        <f t="shared" si="16"/>
        <v>603424</v>
      </c>
      <c r="AE109" s="45">
        <f t="shared" si="17"/>
        <v>1099682</v>
      </c>
      <c r="AF109" s="46"/>
      <c r="AG109" s="53"/>
      <c r="AH109" s="46">
        <v>1099682</v>
      </c>
      <c r="AI109" s="45">
        <v>1099682</v>
      </c>
    </row>
    <row r="110" spans="1:35" ht="24.95" customHeight="1" x14ac:dyDescent="0.2">
      <c r="A110" s="56" t="s">
        <v>196</v>
      </c>
      <c r="B110" s="33" t="s">
        <v>197</v>
      </c>
      <c r="C110" s="32" t="s">
        <v>173</v>
      </c>
      <c r="D110" s="15">
        <v>5</v>
      </c>
      <c r="E110" s="15">
        <v>30</v>
      </c>
      <c r="F110" s="15">
        <v>3</v>
      </c>
      <c r="G110" s="15">
        <v>18</v>
      </c>
      <c r="H110" s="15">
        <v>5</v>
      </c>
      <c r="I110" s="15">
        <v>40</v>
      </c>
      <c r="J110" s="16">
        <v>4.4000000000000004</v>
      </c>
      <c r="K110" s="15">
        <v>1</v>
      </c>
      <c r="L110" s="15">
        <v>3</v>
      </c>
      <c r="M110" s="15">
        <v>5</v>
      </c>
      <c r="N110" s="10">
        <v>1</v>
      </c>
      <c r="O110" s="10">
        <v>1</v>
      </c>
      <c r="P110" s="10">
        <v>3</v>
      </c>
      <c r="Q110" s="10">
        <v>2</v>
      </c>
      <c r="R110" s="10">
        <v>5</v>
      </c>
      <c r="S110" s="10">
        <v>5</v>
      </c>
      <c r="T110" s="10">
        <f t="shared" si="9"/>
        <v>5</v>
      </c>
      <c r="U110" s="15">
        <v>1</v>
      </c>
      <c r="V110" s="17">
        <f t="shared" si="10"/>
        <v>13.4</v>
      </c>
      <c r="W110" s="17">
        <f t="shared" si="11"/>
        <v>13</v>
      </c>
      <c r="X110" s="18">
        <v>31449</v>
      </c>
      <c r="Y110" s="18">
        <v>421417</v>
      </c>
      <c r="Z110" s="45">
        <f t="shared" si="12"/>
        <v>383931.35518499382</v>
      </c>
      <c r="AA110" s="45">
        <f t="shared" si="13"/>
        <v>383931</v>
      </c>
      <c r="AB110" s="18">
        <f t="shared" si="14"/>
        <v>408837</v>
      </c>
      <c r="AC110" s="45">
        <f t="shared" si="15"/>
        <v>277650.10041517823</v>
      </c>
      <c r="AD110" s="45">
        <f t="shared" si="16"/>
        <v>277650</v>
      </c>
      <c r="AE110" s="45">
        <f t="shared" si="17"/>
        <v>661581</v>
      </c>
      <c r="AF110" s="46"/>
      <c r="AG110" s="53"/>
      <c r="AH110" s="46">
        <v>661581</v>
      </c>
      <c r="AI110" s="45">
        <v>661581</v>
      </c>
    </row>
    <row r="111" spans="1:35" ht="24.95" customHeight="1" x14ac:dyDescent="0.2">
      <c r="A111" s="56" t="s">
        <v>198</v>
      </c>
      <c r="B111" s="33" t="s">
        <v>199</v>
      </c>
      <c r="C111" s="32" t="s">
        <v>173</v>
      </c>
      <c r="D111" s="15">
        <v>5</v>
      </c>
      <c r="E111" s="15">
        <v>30</v>
      </c>
      <c r="F111" s="15">
        <v>3</v>
      </c>
      <c r="G111" s="15">
        <v>18</v>
      </c>
      <c r="H111" s="15">
        <v>5</v>
      </c>
      <c r="I111" s="15">
        <v>40</v>
      </c>
      <c r="J111" s="16">
        <v>4.4000000000000004</v>
      </c>
      <c r="K111" s="15">
        <v>1</v>
      </c>
      <c r="L111" s="15">
        <v>2</v>
      </c>
      <c r="M111" s="15">
        <v>0</v>
      </c>
      <c r="N111" s="10">
        <v>1</v>
      </c>
      <c r="O111" s="10">
        <v>1</v>
      </c>
      <c r="P111" s="10">
        <v>5</v>
      </c>
      <c r="Q111" s="10">
        <v>1</v>
      </c>
      <c r="R111" s="10">
        <v>1</v>
      </c>
      <c r="S111" s="10">
        <v>1</v>
      </c>
      <c r="T111" s="10">
        <f t="shared" si="9"/>
        <v>1</v>
      </c>
      <c r="U111" s="15">
        <v>5</v>
      </c>
      <c r="V111" s="17">
        <f t="shared" si="10"/>
        <v>7.4</v>
      </c>
      <c r="W111" s="17">
        <f t="shared" si="11"/>
        <v>14</v>
      </c>
      <c r="X111" s="18">
        <v>2696</v>
      </c>
      <c r="Y111" s="18">
        <v>19950</v>
      </c>
      <c r="Z111" s="45">
        <f t="shared" si="12"/>
        <v>18175.418969668113</v>
      </c>
      <c r="AA111" s="45">
        <f t="shared" si="13"/>
        <v>18175</v>
      </c>
      <c r="AB111" s="18">
        <f t="shared" si="14"/>
        <v>37744</v>
      </c>
      <c r="AC111" s="45">
        <f t="shared" si="15"/>
        <v>25632.771471443357</v>
      </c>
      <c r="AD111" s="45">
        <f t="shared" si="16"/>
        <v>25633</v>
      </c>
      <c r="AE111" s="45">
        <f t="shared" si="17"/>
        <v>43808</v>
      </c>
      <c r="AF111" s="46"/>
      <c r="AG111" s="53"/>
      <c r="AH111" s="46">
        <v>43808</v>
      </c>
      <c r="AI111" s="45">
        <v>43808.02</v>
      </c>
    </row>
    <row r="112" spans="1:35" ht="24.95" customHeight="1" x14ac:dyDescent="0.2">
      <c r="A112" s="56" t="s">
        <v>200</v>
      </c>
      <c r="B112" s="33" t="s">
        <v>201</v>
      </c>
      <c r="C112" s="32" t="s">
        <v>173</v>
      </c>
      <c r="D112" s="15">
        <v>5</v>
      </c>
      <c r="E112" s="15">
        <v>30</v>
      </c>
      <c r="F112" s="15">
        <v>2</v>
      </c>
      <c r="G112" s="15">
        <v>12</v>
      </c>
      <c r="H112" s="15">
        <v>5</v>
      </c>
      <c r="I112" s="15">
        <v>40</v>
      </c>
      <c r="J112" s="16">
        <v>4.0999999999999996</v>
      </c>
      <c r="K112" s="15">
        <v>1</v>
      </c>
      <c r="L112" s="15">
        <v>4</v>
      </c>
      <c r="M112" s="15">
        <v>5</v>
      </c>
      <c r="N112" s="10">
        <v>4</v>
      </c>
      <c r="O112" s="10">
        <v>4</v>
      </c>
      <c r="P112" s="10">
        <v>1</v>
      </c>
      <c r="Q112" s="10">
        <v>1</v>
      </c>
      <c r="R112" s="10">
        <v>5</v>
      </c>
      <c r="S112" s="10">
        <v>3</v>
      </c>
      <c r="T112" s="10">
        <f t="shared" si="9"/>
        <v>4</v>
      </c>
      <c r="U112" s="15">
        <v>1</v>
      </c>
      <c r="V112" s="17">
        <f t="shared" si="10"/>
        <v>14.1</v>
      </c>
      <c r="W112" s="17">
        <f t="shared" si="11"/>
        <v>15</v>
      </c>
      <c r="X112" s="18">
        <v>27772</v>
      </c>
      <c r="Y112" s="18">
        <v>391585</v>
      </c>
      <c r="Z112" s="45">
        <f t="shared" si="12"/>
        <v>356752.95424749312</v>
      </c>
      <c r="AA112" s="45">
        <f t="shared" si="13"/>
        <v>356753</v>
      </c>
      <c r="AB112" s="18">
        <f t="shared" si="14"/>
        <v>416580</v>
      </c>
      <c r="AC112" s="45">
        <f t="shared" si="15"/>
        <v>282908.54015403439</v>
      </c>
      <c r="AD112" s="45">
        <f t="shared" si="16"/>
        <v>282909</v>
      </c>
      <c r="AE112" s="45">
        <f t="shared" si="17"/>
        <v>639662</v>
      </c>
      <c r="AF112" s="46"/>
      <c r="AG112" s="53"/>
      <c r="AH112" s="46">
        <v>639662</v>
      </c>
      <c r="AI112" s="45">
        <v>639662</v>
      </c>
    </row>
    <row r="113" spans="1:35" ht="24.95" customHeight="1" x14ac:dyDescent="0.2">
      <c r="A113" s="56" t="s">
        <v>202</v>
      </c>
      <c r="B113" s="33" t="s">
        <v>203</v>
      </c>
      <c r="C113" s="32" t="s">
        <v>173</v>
      </c>
      <c r="D113" s="15">
        <v>5</v>
      </c>
      <c r="E113" s="15">
        <v>30</v>
      </c>
      <c r="F113" s="15">
        <v>2</v>
      </c>
      <c r="G113" s="15">
        <v>12</v>
      </c>
      <c r="H113" s="15">
        <v>5</v>
      </c>
      <c r="I113" s="15">
        <v>40</v>
      </c>
      <c r="J113" s="16">
        <v>4.0999999999999996</v>
      </c>
      <c r="K113" s="15">
        <v>1</v>
      </c>
      <c r="L113" s="15">
        <v>3</v>
      </c>
      <c r="M113" s="15">
        <v>5</v>
      </c>
      <c r="N113" s="10">
        <v>1</v>
      </c>
      <c r="O113" s="10">
        <v>1</v>
      </c>
      <c r="P113" s="10">
        <v>1</v>
      </c>
      <c r="Q113" s="10">
        <v>3</v>
      </c>
      <c r="R113" s="10">
        <v>5</v>
      </c>
      <c r="S113" s="10">
        <v>5</v>
      </c>
      <c r="T113" s="10">
        <f t="shared" si="9"/>
        <v>5</v>
      </c>
      <c r="U113" s="15">
        <v>1</v>
      </c>
      <c r="V113" s="17">
        <f t="shared" si="10"/>
        <v>13.1</v>
      </c>
      <c r="W113" s="17">
        <f t="shared" si="11"/>
        <v>12</v>
      </c>
      <c r="X113" s="18">
        <v>23853</v>
      </c>
      <c r="Y113" s="18">
        <v>312474</v>
      </c>
      <c r="Z113" s="45">
        <f t="shared" si="12"/>
        <v>284678.99083348742</v>
      </c>
      <c r="AA113" s="45">
        <f t="shared" si="13"/>
        <v>284679</v>
      </c>
      <c r="AB113" s="18">
        <f t="shared" si="14"/>
        <v>286236</v>
      </c>
      <c r="AC113" s="45">
        <f t="shared" si="15"/>
        <v>194389.09429048485</v>
      </c>
      <c r="AD113" s="45">
        <f t="shared" si="16"/>
        <v>194389</v>
      </c>
      <c r="AE113" s="45">
        <f t="shared" si="17"/>
        <v>479068</v>
      </c>
      <c r="AF113" s="46"/>
      <c r="AG113" s="53"/>
      <c r="AH113" s="46">
        <v>479068</v>
      </c>
      <c r="AI113" s="45">
        <v>479068</v>
      </c>
    </row>
    <row r="114" spans="1:35" ht="24.95" customHeight="1" x14ac:dyDescent="0.2">
      <c r="A114" s="56" t="s">
        <v>204</v>
      </c>
      <c r="B114" s="33" t="s">
        <v>205</v>
      </c>
      <c r="C114" s="32" t="s">
        <v>173</v>
      </c>
      <c r="D114" s="15">
        <v>3</v>
      </c>
      <c r="E114" s="15">
        <v>18</v>
      </c>
      <c r="F114" s="15">
        <v>4</v>
      </c>
      <c r="G114" s="15">
        <v>24</v>
      </c>
      <c r="H114" s="15">
        <v>5</v>
      </c>
      <c r="I114" s="15">
        <v>40</v>
      </c>
      <c r="J114" s="16">
        <v>4.0999999999999996</v>
      </c>
      <c r="K114" s="15">
        <v>1</v>
      </c>
      <c r="L114" s="15">
        <v>3</v>
      </c>
      <c r="M114" s="15">
        <v>5</v>
      </c>
      <c r="N114" s="10">
        <v>1</v>
      </c>
      <c r="O114" s="10">
        <v>1</v>
      </c>
      <c r="P114" s="10">
        <v>1</v>
      </c>
      <c r="Q114" s="10">
        <v>3</v>
      </c>
      <c r="R114" s="10">
        <v>5</v>
      </c>
      <c r="S114" s="10">
        <v>5</v>
      </c>
      <c r="T114" s="10">
        <f t="shared" si="9"/>
        <v>5</v>
      </c>
      <c r="U114" s="15">
        <v>1</v>
      </c>
      <c r="V114" s="17">
        <f t="shared" si="10"/>
        <v>13.1</v>
      </c>
      <c r="W114" s="17">
        <f t="shared" si="11"/>
        <v>12</v>
      </c>
      <c r="X114" s="18">
        <v>30356</v>
      </c>
      <c r="Y114" s="18">
        <v>397664</v>
      </c>
      <c r="Z114" s="45">
        <f t="shared" si="12"/>
        <v>362291.21850396495</v>
      </c>
      <c r="AA114" s="45">
        <f t="shared" si="13"/>
        <v>362291</v>
      </c>
      <c r="AB114" s="18">
        <f t="shared" si="14"/>
        <v>364272</v>
      </c>
      <c r="AC114" s="45">
        <f t="shared" si="15"/>
        <v>247385.03946178503</v>
      </c>
      <c r="AD114" s="45">
        <f t="shared" si="16"/>
        <v>247385</v>
      </c>
      <c r="AE114" s="45">
        <f t="shared" si="17"/>
        <v>609676</v>
      </c>
      <c r="AF114" s="46"/>
      <c r="AG114" s="53"/>
      <c r="AH114" s="46">
        <v>609676</v>
      </c>
      <c r="AI114" s="45">
        <v>609676</v>
      </c>
    </row>
    <row r="115" spans="1:35" ht="42" customHeight="1" x14ac:dyDescent="0.2">
      <c r="A115" s="56" t="s">
        <v>206</v>
      </c>
      <c r="B115" s="33" t="s">
        <v>207</v>
      </c>
      <c r="C115" s="32" t="s">
        <v>173</v>
      </c>
      <c r="D115" s="15">
        <v>5</v>
      </c>
      <c r="E115" s="15">
        <v>30</v>
      </c>
      <c r="F115" s="15">
        <v>3</v>
      </c>
      <c r="G115" s="15">
        <v>18</v>
      </c>
      <c r="H115" s="15">
        <v>5</v>
      </c>
      <c r="I115" s="15">
        <v>40</v>
      </c>
      <c r="J115" s="16">
        <v>4.4000000000000004</v>
      </c>
      <c r="K115" s="15">
        <v>5</v>
      </c>
      <c r="L115" s="15">
        <v>1</v>
      </c>
      <c r="M115" s="15">
        <v>3</v>
      </c>
      <c r="N115" s="10">
        <v>3</v>
      </c>
      <c r="O115" s="10">
        <v>3</v>
      </c>
      <c r="P115" s="10">
        <v>1</v>
      </c>
      <c r="Q115" s="10">
        <v>3</v>
      </c>
      <c r="R115" s="10">
        <v>5</v>
      </c>
      <c r="S115" s="10">
        <v>5</v>
      </c>
      <c r="T115" s="10">
        <f t="shared" si="9"/>
        <v>5</v>
      </c>
      <c r="U115" s="15">
        <v>5</v>
      </c>
      <c r="V115" s="17">
        <f t="shared" si="10"/>
        <v>13.4</v>
      </c>
      <c r="W115" s="17">
        <f t="shared" si="11"/>
        <v>20</v>
      </c>
      <c r="X115" s="18">
        <v>23081</v>
      </c>
      <c r="Y115" s="18">
        <v>309285</v>
      </c>
      <c r="Z115" s="45">
        <f t="shared" si="12"/>
        <v>281773.65694405022</v>
      </c>
      <c r="AA115" s="45">
        <f t="shared" si="13"/>
        <v>281774</v>
      </c>
      <c r="AB115" s="18">
        <f t="shared" si="14"/>
        <v>461620</v>
      </c>
      <c r="AC115" s="45">
        <f t="shared" si="15"/>
        <v>313496.18394043244</v>
      </c>
      <c r="AD115" s="45">
        <f t="shared" si="16"/>
        <v>313496</v>
      </c>
      <c r="AE115" s="45">
        <f t="shared" si="17"/>
        <v>595270</v>
      </c>
      <c r="AF115" s="46"/>
      <c r="AG115" s="53"/>
      <c r="AH115" s="46">
        <v>595270</v>
      </c>
      <c r="AI115" s="45">
        <v>595270</v>
      </c>
    </row>
    <row r="116" spans="1:35" ht="22.5" customHeight="1" x14ac:dyDescent="0.2">
      <c r="D116" s="15"/>
      <c r="E116" s="15"/>
      <c r="F116" s="15"/>
      <c r="G116" s="15"/>
      <c r="H116" s="15"/>
      <c r="I116" s="15"/>
      <c r="J116" s="16"/>
      <c r="V116" s="17">
        <f t="shared" si="10"/>
        <v>0</v>
      </c>
      <c r="W116" s="17">
        <f t="shared" si="11"/>
        <v>0</v>
      </c>
      <c r="X116" s="19">
        <f>SUM(X8:X115)</f>
        <v>4941587</v>
      </c>
      <c r="Y116" s="18">
        <f>SUM(Y8:Y115)</f>
        <v>59497683</v>
      </c>
      <c r="Z116" s="45">
        <f t="shared" si="12"/>
        <v>54205279.009999998</v>
      </c>
      <c r="AA116" s="45">
        <f>SUM(AA9:AA115)</f>
        <v>54205278</v>
      </c>
      <c r="AB116" s="18">
        <f>SUM(AB8:AB115)</f>
        <v>79816732</v>
      </c>
      <c r="AC116" s="45">
        <f t="shared" si="15"/>
        <v>54205279.009999998</v>
      </c>
      <c r="AD116" s="45">
        <f t="shared" si="16"/>
        <v>54205279</v>
      </c>
      <c r="AE116" s="45">
        <f t="shared" si="17"/>
        <v>108410557</v>
      </c>
      <c r="AF116" s="46">
        <f>SUM(AF9:AF43)</f>
        <v>44805420</v>
      </c>
      <c r="AG116" s="54">
        <f>SUM(AG43:AG104)</f>
        <v>53648378.020000003</v>
      </c>
      <c r="AH116" s="72">
        <f>SUM(AH104:AH115)</f>
        <v>9956759.9800000004</v>
      </c>
      <c r="AI116" s="72">
        <f>SUM(AI9:AI115)</f>
        <v>108410558.02</v>
      </c>
    </row>
    <row r="117" spans="1:35" x14ac:dyDescent="0.2">
      <c r="A117" s="35"/>
      <c r="B117" s="57"/>
      <c r="C117" s="20"/>
      <c r="D117" s="15"/>
      <c r="E117" s="15"/>
      <c r="F117" s="15"/>
      <c r="G117" s="15"/>
      <c r="H117" s="15"/>
      <c r="I117" s="15"/>
      <c r="J117" s="16"/>
      <c r="V117" s="17">
        <f t="shared" si="10"/>
        <v>0</v>
      </c>
      <c r="W117" s="17">
        <f t="shared" si="11"/>
        <v>0</v>
      </c>
      <c r="X117" s="20"/>
      <c r="Y117" s="20" t="s">
        <v>312</v>
      </c>
      <c r="Z117" s="66">
        <f>Z116-AA116</f>
        <v>1.0099999979138374</v>
      </c>
      <c r="AA117" s="45"/>
      <c r="AB117" s="45" t="s">
        <v>314</v>
      </c>
      <c r="AC117" s="45">
        <f>AC116-AD116</f>
        <v>9.9999979138374329E-3</v>
      </c>
      <c r="AD117" s="45">
        <f t="shared" si="16"/>
        <v>0</v>
      </c>
      <c r="AE117" s="45"/>
      <c r="AF117" s="54">
        <f>AF8-AF116</f>
        <v>0</v>
      </c>
      <c r="AG117" s="53">
        <f>AG8-AG116</f>
        <v>0</v>
      </c>
      <c r="AH117" s="71">
        <f>AH8-AH116</f>
        <v>1.9999999552965164E-2</v>
      </c>
      <c r="AI117" s="58" t="s">
        <v>312</v>
      </c>
    </row>
    <row r="118" spans="1:35" x14ac:dyDescent="0.2">
      <c r="X118" s="20"/>
      <c r="Y118" s="20"/>
      <c r="Z118" s="20"/>
      <c r="AB118" s="48"/>
    </row>
    <row r="119" spans="1:35" x14ac:dyDescent="0.2">
      <c r="AH119" s="50" t="s">
        <v>316</v>
      </c>
    </row>
  </sheetData>
  <autoFilter ref="A4:AI117" xr:uid="{F602F1A5-F0E2-4A48-9514-71BF388FFDA3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1" showButton="0"/>
  </autoFilter>
  <mergeCells count="28">
    <mergeCell ref="A1:X1"/>
    <mergeCell ref="A2:X2"/>
    <mergeCell ref="A3:X3"/>
    <mergeCell ref="A4:A8"/>
    <mergeCell ref="B4:B8"/>
    <mergeCell ref="C4:C8"/>
    <mergeCell ref="D4:M4"/>
    <mergeCell ref="N4:U4"/>
    <mergeCell ref="X4:X6"/>
    <mergeCell ref="D6:U7"/>
    <mergeCell ref="V6:V7"/>
    <mergeCell ref="D8:M8"/>
    <mergeCell ref="N8:U8"/>
    <mergeCell ref="W6:W7"/>
    <mergeCell ref="Y3:AA3"/>
    <mergeCell ref="AB3:AD3"/>
    <mergeCell ref="V4:W5"/>
    <mergeCell ref="AE4:AE6"/>
    <mergeCell ref="AI4:AI8"/>
    <mergeCell ref="AB4:AB5"/>
    <mergeCell ref="AC4:AC5"/>
    <mergeCell ref="AD4:AD5"/>
    <mergeCell ref="Y4:Y5"/>
    <mergeCell ref="Z4:Z5"/>
    <mergeCell ref="AA4:AA5"/>
    <mergeCell ref="AF4:AF6"/>
    <mergeCell ref="AG4:AG6"/>
    <mergeCell ref="AH4:A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1.ตัวชี้วัด</vt:lpstr>
      <vt:lpstr>2.POP UC</vt:lpstr>
      <vt:lpstr>3.รายการจัดสรร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wiwat</dc:creator>
  <cp:lastModifiedBy>wiwat</cp:lastModifiedBy>
  <cp:lastPrinted>2019-08-13T05:17:11Z</cp:lastPrinted>
  <dcterms:created xsi:type="dcterms:W3CDTF">2018-08-16T02:31:54Z</dcterms:created>
  <dcterms:modified xsi:type="dcterms:W3CDTF">2019-09-13T04:39:29Z</dcterms:modified>
</cp:coreProperties>
</file>